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Učebna biologie a..." sheetId="2" r:id="rId2"/>
    <sheet name="SO-02 - Učebna fyziky a z..." sheetId="3" r:id="rId3"/>
    <sheet name="SO-01 - Učebna biologie a..._01" sheetId="4" r:id="rId4"/>
    <sheet name="SO-02 - Učebna fyziky a z..._01" sheetId="5" r:id="rId5"/>
    <sheet name="SO-01 - Učebna biologie a..._02" sheetId="6" r:id="rId6"/>
    <sheet name="SO-01 - Učebna biologie a..._03" sheetId="7" r:id="rId7"/>
    <sheet name="SO-02 - Učebna fyziky a z..._02" sheetId="8" r:id="rId8"/>
    <sheet name="SO-02 - Učebna fyziky a z..._03" sheetId="9" r:id="rId9"/>
    <sheet name="Pokyny pro vyplnění" sheetId="10" r:id="rId10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'SO-01 - Učebna biologie a...'!$C$107:$K$659</definedName>
    <definedName name="_xlnm.Print_Area" localSheetId="1">'SO-01 - Učebna biologie a...'!$C$4:$J$41,'SO-01 - Učebna biologie a...'!$C$47:$J$87,'SO-01 - Učebna biologie a...'!$C$93:$K$659</definedName>
    <definedName name="_xlnm.Print_Titles" localSheetId="1">'SO-01 - Učebna biologie a...'!$107:$107</definedName>
    <definedName name="_xlnm._FilterDatabase" localSheetId="2" hidden="1">'SO-02 - Učebna fyziky a z...'!$C$107:$K$639</definedName>
    <definedName name="_xlnm.Print_Area" localSheetId="2">'SO-02 - Učebna fyziky a z...'!$C$4:$J$41,'SO-02 - Učebna fyziky a z...'!$C$47:$J$87,'SO-02 - Učebna fyziky a z...'!$C$93:$K$639</definedName>
    <definedName name="_xlnm.Print_Titles" localSheetId="2">'SO-02 - Učebna fyziky a z...'!$107:$107</definedName>
    <definedName name="_xlnm._FilterDatabase" localSheetId="3" hidden="1">'SO-01 - Učebna biologie a..._01'!$C$97:$K$205</definedName>
    <definedName name="_xlnm.Print_Area" localSheetId="3">'SO-01 - Učebna biologie a..._01'!$C$4:$J$41,'SO-01 - Učebna biologie a..._01'!$C$47:$J$77,'SO-01 - Učebna biologie a..._01'!$C$83:$K$205</definedName>
    <definedName name="_xlnm.Print_Titles" localSheetId="3">'SO-01 - Učebna biologie a..._01'!$97:$97</definedName>
    <definedName name="_xlnm._FilterDatabase" localSheetId="4" hidden="1">'SO-02 - Učebna fyziky a z..._01'!$C$101:$K$329</definedName>
    <definedName name="_xlnm.Print_Area" localSheetId="4">'SO-02 - Učebna fyziky a z..._01'!$C$4:$J$41,'SO-02 - Učebna fyziky a z..._01'!$C$47:$J$81,'SO-02 - Učebna fyziky a z..._01'!$C$87:$K$329</definedName>
    <definedName name="_xlnm.Print_Titles" localSheetId="4">'SO-02 - Učebna fyziky a z..._01'!$101:$101</definedName>
    <definedName name="_xlnm._FilterDatabase" localSheetId="5" hidden="1">'SO-01 - Učebna biologie a..._02'!$C$95:$K$213</definedName>
    <definedName name="_xlnm.Print_Area" localSheetId="5">'SO-01 - Učebna biologie a..._02'!$C$4:$J$41,'SO-01 - Učebna biologie a..._02'!$C$47:$J$75,'SO-01 - Učebna biologie a..._02'!$C$81:$K$213</definedName>
    <definedName name="_xlnm.Print_Titles" localSheetId="5">'SO-01 - Učebna biologie a..._02'!$95:$95</definedName>
    <definedName name="_xlnm._FilterDatabase" localSheetId="6" hidden="1">'SO-01 - Učebna biologie a..._03'!$C$98:$K$233</definedName>
    <definedName name="_xlnm.Print_Area" localSheetId="6">'SO-01 - Učebna biologie a..._03'!$C$4:$J$43,'SO-01 - Učebna biologie a..._03'!$C$49:$J$76,'SO-01 - Učebna biologie a..._03'!$C$82:$K$233</definedName>
    <definedName name="_xlnm.Print_Titles" localSheetId="6">'SO-01 - Učebna biologie a..._03'!$98:$98</definedName>
    <definedName name="_xlnm._FilterDatabase" localSheetId="7" hidden="1">'SO-02 - Učebna fyziky a z..._02'!$C$89:$K$197</definedName>
    <definedName name="_xlnm.Print_Area" localSheetId="7">'SO-02 - Učebna fyziky a z..._02'!$C$4:$J$41,'SO-02 - Učebna fyziky a z..._02'!$C$47:$J$69,'SO-02 - Učebna fyziky a z..._02'!$C$75:$K$197</definedName>
    <definedName name="_xlnm.Print_Titles" localSheetId="7">'SO-02 - Učebna fyziky a z..._02'!$89:$89</definedName>
    <definedName name="_xlnm._FilterDatabase" localSheetId="8" hidden="1">'SO-02 - Učebna fyziky a z..._03'!$C$101:$K$201</definedName>
    <definedName name="_xlnm.Print_Area" localSheetId="8">'SO-02 - Učebna fyziky a z..._03'!$C$4:$J$43,'SO-02 - Učebna fyziky a z..._03'!$C$49:$J$79,'SO-02 - Učebna fyziky a z..._03'!$C$85:$K$201</definedName>
    <definedName name="_xlnm.Print_Titles" localSheetId="8">'SO-02 - Učebna fyziky a z..._03'!$101:$101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104"/>
  <c r="J41"/>
  <c r="J40"/>
  <c i="1" r="AY67"/>
  <c i="9" r="J39"/>
  <c i="1" r="AX67"/>
  <c i="9"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T105"/>
  <c r="T103"/>
  <c r="R106"/>
  <c r="R105"/>
  <c r="R103"/>
  <c r="P106"/>
  <c r="P105"/>
  <c r="P103"/>
  <c r="J69"/>
  <c r="J99"/>
  <c r="J98"/>
  <c r="F98"/>
  <c r="F96"/>
  <c r="E94"/>
  <c r="J63"/>
  <c r="J62"/>
  <c r="F62"/>
  <c r="F60"/>
  <c r="E58"/>
  <c r="J22"/>
  <c r="E22"/>
  <c r="F99"/>
  <c r="J21"/>
  <c r="J16"/>
  <c r="J96"/>
  <c r="E7"/>
  <c r="E52"/>
  <c i="8" r="J39"/>
  <c r="J38"/>
  <c i="1" r="AY66"/>
  <c i="8" r="J37"/>
  <c i="1" r="AX66"/>
  <c i="8"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78"/>
  <c i="7" r="J41"/>
  <c r="J40"/>
  <c i="1" r="AY64"/>
  <c i="7" r="J39"/>
  <c i="1" r="AX64"/>
  <c i="7"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6"/>
  <c r="J95"/>
  <c r="F95"/>
  <c r="F93"/>
  <c r="E91"/>
  <c r="J63"/>
  <c r="J62"/>
  <c r="F62"/>
  <c r="F60"/>
  <c r="E58"/>
  <c r="J22"/>
  <c r="E22"/>
  <c r="F96"/>
  <c r="J21"/>
  <c r="J16"/>
  <c r="J93"/>
  <c r="E7"/>
  <c r="E85"/>
  <c i="6" r="J98"/>
  <c r="J39"/>
  <c r="J38"/>
  <c i="1" r="AY63"/>
  <c i="6" r="J37"/>
  <c i="1" r="AX63"/>
  <c i="6"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T99"/>
  <c r="T97"/>
  <c r="R100"/>
  <c r="R99"/>
  <c r="R97"/>
  <c r="P100"/>
  <c r="P99"/>
  <c r="P97"/>
  <c r="J65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5" r="J39"/>
  <c r="J38"/>
  <c i="1" r="AY60"/>
  <c i="5" r="J37"/>
  <c i="1" r="AX60"/>
  <c i="5"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J99"/>
  <c r="J98"/>
  <c r="F98"/>
  <c r="F96"/>
  <c r="E94"/>
  <c r="J59"/>
  <c r="J58"/>
  <c r="F58"/>
  <c r="F56"/>
  <c r="E54"/>
  <c r="J20"/>
  <c r="E20"/>
  <c r="F99"/>
  <c r="J19"/>
  <c r="J14"/>
  <c r="J96"/>
  <c r="E7"/>
  <c r="E90"/>
  <c i="4" r="J39"/>
  <c r="J38"/>
  <c i="1" r="AY59"/>
  <c i="4" r="J37"/>
  <c i="1" r="AX59"/>
  <c i="4"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86"/>
  <c i="3" r="J39"/>
  <c r="J38"/>
  <c i="1" r="AY57"/>
  <c i="3" r="J37"/>
  <c i="1" r="AX57"/>
  <c i="3" r="BI638"/>
  <c r="BH638"/>
  <c r="BG638"/>
  <c r="BF638"/>
  <c r="T638"/>
  <c r="R638"/>
  <c r="P638"/>
  <c r="BI636"/>
  <c r="BH636"/>
  <c r="BG636"/>
  <c r="BF636"/>
  <c r="T636"/>
  <c r="R636"/>
  <c r="P636"/>
  <c r="BI632"/>
  <c r="BH632"/>
  <c r="BG632"/>
  <c r="BF632"/>
  <c r="T632"/>
  <c r="R632"/>
  <c r="P632"/>
  <c r="BI630"/>
  <c r="BH630"/>
  <c r="BG630"/>
  <c r="BF630"/>
  <c r="T630"/>
  <c r="R630"/>
  <c r="P630"/>
  <c r="BI627"/>
  <c r="BH627"/>
  <c r="BG627"/>
  <c r="BF627"/>
  <c r="T627"/>
  <c r="T626"/>
  <c r="R627"/>
  <c r="R626"/>
  <c r="P627"/>
  <c r="P626"/>
  <c r="BI624"/>
  <c r="BH624"/>
  <c r="BG624"/>
  <c r="BF624"/>
  <c r="T624"/>
  <c r="T623"/>
  <c r="R624"/>
  <c r="R623"/>
  <c r="P624"/>
  <c r="P623"/>
  <c r="BI621"/>
  <c r="BH621"/>
  <c r="BG621"/>
  <c r="BF621"/>
  <c r="T621"/>
  <c r="T620"/>
  <c r="R621"/>
  <c r="R620"/>
  <c r="P621"/>
  <c r="P620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6"/>
  <c r="BH606"/>
  <c r="BG606"/>
  <c r="BF606"/>
  <c r="T606"/>
  <c r="R606"/>
  <c r="P606"/>
  <c r="BI603"/>
  <c r="BH603"/>
  <c r="BG603"/>
  <c r="BF603"/>
  <c r="T603"/>
  <c r="R603"/>
  <c r="P603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7"/>
  <c r="BH587"/>
  <c r="BG587"/>
  <c r="BF587"/>
  <c r="T587"/>
  <c r="R587"/>
  <c r="P587"/>
  <c r="BI577"/>
  <c r="BH577"/>
  <c r="BG577"/>
  <c r="BF577"/>
  <c r="T577"/>
  <c r="R577"/>
  <c r="P577"/>
  <c r="BI568"/>
  <c r="BH568"/>
  <c r="BG568"/>
  <c r="BF568"/>
  <c r="T568"/>
  <c r="R568"/>
  <c r="P568"/>
  <c r="BI559"/>
  <c r="BH559"/>
  <c r="BG559"/>
  <c r="BF559"/>
  <c r="T559"/>
  <c r="R559"/>
  <c r="P559"/>
  <c r="BI555"/>
  <c r="BH555"/>
  <c r="BG555"/>
  <c r="BF555"/>
  <c r="T555"/>
  <c r="R555"/>
  <c r="P555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38"/>
  <c r="BH538"/>
  <c r="BG538"/>
  <c r="BF538"/>
  <c r="T538"/>
  <c r="R538"/>
  <c r="P538"/>
  <c r="BI533"/>
  <c r="BH533"/>
  <c r="BG533"/>
  <c r="BF533"/>
  <c r="T533"/>
  <c r="R533"/>
  <c r="P533"/>
  <c r="BI528"/>
  <c r="BH528"/>
  <c r="BG528"/>
  <c r="BF528"/>
  <c r="T528"/>
  <c r="R528"/>
  <c r="P528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6"/>
  <c r="BH446"/>
  <c r="BG446"/>
  <c r="BF446"/>
  <c r="T446"/>
  <c r="R446"/>
  <c r="P446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08"/>
  <c r="BH408"/>
  <c r="BG408"/>
  <c r="BF408"/>
  <c r="T408"/>
  <c r="R408"/>
  <c r="P408"/>
  <c r="BI402"/>
  <c r="BH402"/>
  <c r="BG402"/>
  <c r="BF402"/>
  <c r="T402"/>
  <c r="R402"/>
  <c r="P402"/>
  <c r="BI396"/>
  <c r="BH396"/>
  <c r="BG396"/>
  <c r="BF396"/>
  <c r="T396"/>
  <c r="R396"/>
  <c r="P396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06"/>
  <c r="BH206"/>
  <c r="BG206"/>
  <c r="BF206"/>
  <c r="T206"/>
  <c r="R206"/>
  <c r="P206"/>
  <c r="BI203"/>
  <c r="BH203"/>
  <c r="BG203"/>
  <c r="BF203"/>
  <c r="T203"/>
  <c r="R203"/>
  <c r="P203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59"/>
  <c r="J19"/>
  <c r="J14"/>
  <c r="J56"/>
  <c r="E7"/>
  <c r="E50"/>
  <c i="2" r="J39"/>
  <c r="J38"/>
  <c i="1" r="AY56"/>
  <c i="2" r="J37"/>
  <c i="1" r="AX56"/>
  <c i="2" r="BI658"/>
  <c r="BH658"/>
  <c r="BG658"/>
  <c r="BF658"/>
  <c r="T658"/>
  <c r="R658"/>
  <c r="P658"/>
  <c r="BI656"/>
  <c r="BH656"/>
  <c r="BG656"/>
  <c r="BF656"/>
  <c r="T656"/>
  <c r="R656"/>
  <c r="P656"/>
  <c r="BI652"/>
  <c r="BH652"/>
  <c r="BG652"/>
  <c r="BF652"/>
  <c r="T652"/>
  <c r="R652"/>
  <c r="P652"/>
  <c r="BI650"/>
  <c r="BH650"/>
  <c r="BG650"/>
  <c r="BF650"/>
  <c r="T650"/>
  <c r="R650"/>
  <c r="P650"/>
  <c r="BI646"/>
  <c r="BH646"/>
  <c r="BG646"/>
  <c r="BF646"/>
  <c r="T646"/>
  <c r="T645"/>
  <c r="R646"/>
  <c r="R645"/>
  <c r="P646"/>
  <c r="P645"/>
  <c r="BI643"/>
  <c r="BH643"/>
  <c r="BG643"/>
  <c r="BF643"/>
  <c r="T643"/>
  <c r="T642"/>
  <c r="R643"/>
  <c r="R642"/>
  <c r="P643"/>
  <c r="P642"/>
  <c r="BI640"/>
  <c r="BH640"/>
  <c r="BG640"/>
  <c r="BF640"/>
  <c r="T640"/>
  <c r="T639"/>
  <c r="R640"/>
  <c r="R639"/>
  <c r="P640"/>
  <c r="P639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8"/>
  <c r="BH618"/>
  <c r="BG618"/>
  <c r="BF618"/>
  <c r="T618"/>
  <c r="R618"/>
  <c r="P618"/>
  <c r="BI608"/>
  <c r="BH608"/>
  <c r="BG608"/>
  <c r="BF608"/>
  <c r="T608"/>
  <c r="R608"/>
  <c r="P608"/>
  <c r="BI599"/>
  <c r="BH599"/>
  <c r="BG599"/>
  <c r="BF599"/>
  <c r="T599"/>
  <c r="R599"/>
  <c r="P599"/>
  <c r="BI590"/>
  <c r="BH590"/>
  <c r="BG590"/>
  <c r="BF590"/>
  <c r="T590"/>
  <c r="R590"/>
  <c r="P590"/>
  <c r="BI586"/>
  <c r="BH586"/>
  <c r="BG586"/>
  <c r="BF586"/>
  <c r="T586"/>
  <c r="R586"/>
  <c r="P586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50"/>
  <c r="BH550"/>
  <c r="BG550"/>
  <c r="BF550"/>
  <c r="T550"/>
  <c r="R550"/>
  <c r="P550"/>
  <c r="BI545"/>
  <c r="BH545"/>
  <c r="BG545"/>
  <c r="BF545"/>
  <c r="T545"/>
  <c r="R545"/>
  <c r="P545"/>
  <c r="BI540"/>
  <c r="BH540"/>
  <c r="BG540"/>
  <c r="BF540"/>
  <c r="T540"/>
  <c r="R540"/>
  <c r="P540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1"/>
  <c r="BH431"/>
  <c r="BG431"/>
  <c r="BF431"/>
  <c r="T431"/>
  <c r="R431"/>
  <c r="P431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7"/>
  <c r="BH347"/>
  <c r="BG347"/>
  <c r="BF347"/>
  <c r="T347"/>
  <c r="R347"/>
  <c r="P347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105"/>
  <c r="J19"/>
  <c r="J14"/>
  <c r="J56"/>
  <c r="E7"/>
  <c r="E96"/>
  <c i="1" r="L50"/>
  <c r="AM50"/>
  <c r="AM49"/>
  <c r="L49"/>
  <c r="AM47"/>
  <c r="L47"/>
  <c r="L45"/>
  <c r="L44"/>
  <c i="9" r="BK174"/>
  <c r="BK144"/>
  <c i="8" r="BK163"/>
  <c r="BK117"/>
  <c i="7" r="BK214"/>
  <c i="6" r="BK212"/>
  <c r="J177"/>
  <c r="J150"/>
  <c r="J106"/>
  <c i="5" r="BK309"/>
  <c r="BK279"/>
  <c r="BK198"/>
  <c r="J143"/>
  <c r="J126"/>
  <c r="J105"/>
  <c i="4" r="J163"/>
  <c r="BK125"/>
  <c i="3" r="BK587"/>
  <c r="BK460"/>
  <c r="BK439"/>
  <c r="BK385"/>
  <c r="J371"/>
  <c r="J330"/>
  <c r="J259"/>
  <c i="2" r="BK577"/>
  <c r="J510"/>
  <c r="J483"/>
  <c r="J462"/>
  <c r="BK408"/>
  <c r="BK353"/>
  <c r="J203"/>
  <c r="BK144"/>
  <c i="9" r="BK200"/>
  <c r="BK152"/>
  <c i="8" r="J182"/>
  <c r="BK153"/>
  <c r="J95"/>
  <c i="7" r="J214"/>
  <c r="J187"/>
  <c r="BK166"/>
  <c r="J118"/>
  <c i="6" r="J166"/>
  <c r="J119"/>
  <c i="5" r="J286"/>
  <c r="J255"/>
  <c r="J231"/>
  <c r="BK190"/>
  <c i="4" r="J189"/>
  <c r="BK157"/>
  <c r="BK129"/>
  <c i="3" r="BK627"/>
  <c r="BK613"/>
  <c r="J543"/>
  <c r="BK375"/>
  <c r="BK318"/>
  <c r="J296"/>
  <c r="J237"/>
  <c r="J187"/>
  <c r="J117"/>
  <c i="2" r="J599"/>
  <c r="J550"/>
  <c r="J500"/>
  <c r="J459"/>
  <c r="J401"/>
  <c r="J330"/>
  <c r="BK223"/>
  <c r="BK177"/>
  <c r="BK111"/>
  <c i="9" r="J161"/>
  <c r="J137"/>
  <c r="BK126"/>
  <c i="8" r="J186"/>
  <c r="J128"/>
  <c r="BK93"/>
  <c i="7" r="J207"/>
  <c r="J185"/>
  <c r="BK155"/>
  <c r="BK118"/>
  <c i="6" r="J142"/>
  <c r="J126"/>
  <c i="5" r="J324"/>
  <c r="J290"/>
  <c r="BK257"/>
  <c r="J221"/>
  <c i="4" r="J193"/>
  <c r="J101"/>
  <c i="3" r="J627"/>
  <c r="BK610"/>
  <c r="J587"/>
  <c r="J519"/>
  <c r="J452"/>
  <c r="BK358"/>
  <c r="BK324"/>
  <c r="J232"/>
  <c r="J132"/>
  <c i="2" r="J646"/>
  <c r="BK540"/>
  <c r="J465"/>
  <c r="J408"/>
  <c r="J298"/>
  <c r="BK251"/>
  <c r="J165"/>
  <c i="9" r="BK196"/>
  <c r="J150"/>
  <c r="J126"/>
  <c i="8" r="J184"/>
  <c r="BK149"/>
  <c r="BK128"/>
  <c r="BK107"/>
  <c i="7" r="J199"/>
  <c r="J181"/>
  <c r="J149"/>
  <c r="BK126"/>
  <c i="6" r="J190"/>
  <c r="J172"/>
  <c r="BK115"/>
  <c i="5" r="BK316"/>
  <c r="BK271"/>
  <c r="BK208"/>
  <c r="BK153"/>
  <c i="4" r="BK193"/>
  <c r="J166"/>
  <c i="3" r="J546"/>
  <c r="J464"/>
  <c r="BK430"/>
  <c r="J396"/>
  <c r="J365"/>
  <c r="BK327"/>
  <c r="BK302"/>
  <c r="BK222"/>
  <c r="BK190"/>
  <c i="2" r="BK599"/>
  <c r="J554"/>
  <c r="J431"/>
  <c r="J375"/>
  <c r="BK324"/>
  <c r="J187"/>
  <c i="9" r="J174"/>
  <c r="BK135"/>
  <c r="BK110"/>
  <c i="8" r="BK180"/>
  <c r="J132"/>
  <c i="7" r="BK226"/>
  <c r="J195"/>
  <c r="BK157"/>
  <c r="BK131"/>
  <c r="BK102"/>
  <c i="6" r="BK172"/>
  <c r="BK147"/>
  <c r="J103"/>
  <c i="5" r="J320"/>
  <c r="BK295"/>
  <c r="J261"/>
  <c r="BK217"/>
  <c i="2" r="J625"/>
  <c r="BK520"/>
  <c r="J471"/>
  <c r="BK375"/>
  <c r="BK320"/>
  <c r="BK203"/>
  <c r="J144"/>
  <c i="9" r="J115"/>
  <c i="8" r="BK192"/>
  <c r="BK157"/>
  <c r="BK121"/>
  <c r="BK95"/>
  <c i="7" r="J203"/>
  <c r="J175"/>
  <c r="J131"/>
  <c i="6" r="J162"/>
  <c i="5" r="BK320"/>
  <c r="BK305"/>
  <c r="BK253"/>
  <c r="J217"/>
  <c r="J195"/>
  <c r="J153"/>
  <c r="J108"/>
  <c i="4" r="BK196"/>
  <c r="J168"/>
  <c r="BK145"/>
  <c r="BK110"/>
  <c i="3" r="J616"/>
  <c r="J568"/>
  <c r="BK479"/>
  <c r="BK427"/>
  <c r="J355"/>
  <c r="J327"/>
  <c r="J293"/>
  <c r="BK252"/>
  <c r="J190"/>
  <c i="2" r="J650"/>
  <c r="BK550"/>
  <c r="J440"/>
  <c r="J353"/>
  <c r="J284"/>
  <c r="J251"/>
  <c i="9" r="J192"/>
  <c r="BK161"/>
  <c r="J152"/>
  <c i="8" r="BK171"/>
  <c r="J126"/>
  <c r="J105"/>
  <c i="7" r="J139"/>
  <c r="J120"/>
  <c i="6" r="BK190"/>
  <c r="BK160"/>
  <c r="BK138"/>
  <c r="J113"/>
  <c i="5" r="J259"/>
  <c r="J228"/>
  <c r="J193"/>
  <c r="BK120"/>
  <c i="4" r="J185"/>
  <c r="J157"/>
  <c i="3" r="J514"/>
  <c r="J479"/>
  <c r="BK420"/>
  <c r="BK381"/>
  <c r="BK355"/>
  <c r="BK282"/>
  <c r="J144"/>
  <c i="2" r="J590"/>
  <c r="J535"/>
  <c r="BK473"/>
  <c r="BK419"/>
  <c r="BK401"/>
  <c r="J301"/>
  <c r="BK245"/>
  <c r="J190"/>
  <c r="J127"/>
  <c i="9" r="J184"/>
  <c r="J159"/>
  <c i="8" r="J123"/>
  <c i="7" r="J226"/>
  <c r="BK197"/>
  <c r="BK177"/>
  <c i="6" r="BK206"/>
  <c r="J175"/>
  <c r="BK123"/>
  <c i="5" r="BK299"/>
  <c r="J279"/>
  <c r="BK259"/>
  <c r="BK219"/>
  <c r="J129"/>
  <c i="4" r="J191"/>
  <c r="J161"/>
  <c r="BK132"/>
  <c i="3" r="BK636"/>
  <c r="BK621"/>
  <c r="J446"/>
  <c r="J339"/>
  <c r="J309"/>
  <c r="BK277"/>
  <c r="J222"/>
  <c r="J151"/>
  <c i="2" r="J635"/>
  <c r="BK564"/>
  <c r="J525"/>
  <c r="J489"/>
  <c r="J425"/>
  <c r="J378"/>
  <c r="BK273"/>
  <c r="BK228"/>
  <c r="J182"/>
  <c i="9" r="J196"/>
  <c r="BK163"/>
  <c r="BK139"/>
  <c i="8" r="J175"/>
  <c r="BK130"/>
  <c r="J101"/>
  <c i="7" r="J230"/>
  <c r="J201"/>
  <c r="BK183"/>
  <c r="BK147"/>
  <c i="6" r="J186"/>
  <c r="J158"/>
  <c r="BK131"/>
  <c i="5" r="BK328"/>
  <c r="BK283"/>
  <c r="BK247"/>
  <c r="BK193"/>
  <c r="BK179"/>
  <c r="J160"/>
  <c r="BK150"/>
  <c r="BK147"/>
  <c r="BK140"/>
  <c r="BK129"/>
  <c i="4" r="J196"/>
  <c r="BK191"/>
  <c r="BK135"/>
  <c r="J122"/>
  <c i="3" r="J636"/>
  <c r="J613"/>
  <c r="BK598"/>
  <c r="BK533"/>
  <c r="BK514"/>
  <c r="J469"/>
  <c r="J381"/>
  <c r="BK333"/>
  <c r="J247"/>
  <c r="BK158"/>
  <c i="2" r="BK652"/>
  <c r="BK635"/>
  <c r="BK559"/>
  <c r="BK483"/>
  <c r="BK413"/>
  <c r="J372"/>
  <c r="J278"/>
  <c r="J132"/>
  <c i="9" r="J194"/>
  <c r="BK154"/>
  <c r="BK133"/>
  <c i="8" r="BK188"/>
  <c r="BK155"/>
  <c r="BK147"/>
  <c r="BK103"/>
  <c i="7" r="J193"/>
  <c r="BK175"/>
  <c r="J147"/>
  <c r="BK135"/>
  <c i="6" r="J183"/>
  <c r="BK162"/>
  <c i="5" r="BK324"/>
  <c r="BK288"/>
  <c r="BK261"/>
  <c r="BK210"/>
  <c r="BK163"/>
  <c i="4" r="J200"/>
  <c r="BK170"/>
  <c i="3" r="BK590"/>
  <c r="J523"/>
  <c r="BK458"/>
  <c r="BK433"/>
  <c r="BK414"/>
  <c r="BK362"/>
  <c r="BK315"/>
  <c r="BK299"/>
  <c r="BK227"/>
  <c r="J193"/>
  <c r="BK122"/>
  <c i="2" r="J564"/>
  <c r="J473"/>
  <c r="J419"/>
  <c r="BK338"/>
  <c r="J218"/>
  <c i="9" r="BK157"/>
  <c r="J133"/>
  <c i="8" r="BK196"/>
  <c r="BK175"/>
  <c r="J153"/>
  <c r="J107"/>
  <c i="7" r="J218"/>
  <c r="J168"/>
  <c r="J135"/>
  <c i="6" r="J204"/>
  <c r="J168"/>
  <c r="J134"/>
  <c i="5" r="J322"/>
  <c r="BK297"/>
  <c r="J271"/>
  <c r="J225"/>
  <c r="BK169"/>
  <c i="2" r="J569"/>
  <c r="J491"/>
  <c r="J398"/>
  <c r="BK359"/>
  <c r="J289"/>
  <c r="BK193"/>
  <c r="BK127"/>
  <c i="9" r="J106"/>
  <c i="8" r="J178"/>
  <c r="J159"/>
  <c r="BK123"/>
  <c i="7" r="J220"/>
  <c r="BK191"/>
  <c r="BK149"/>
  <c r="BK104"/>
  <c i="6" r="BK140"/>
  <c r="BK100"/>
  <c i="5" r="BK275"/>
  <c r="BK249"/>
  <c r="BK212"/>
  <c r="J169"/>
  <c r="J135"/>
  <c i="4" r="J182"/>
  <c r="BK163"/>
  <c r="J125"/>
  <c r="J104"/>
  <c i="3" r="J598"/>
  <c r="BK509"/>
  <c r="J458"/>
  <c r="J414"/>
  <c r="J352"/>
  <c r="J312"/>
  <c r="BK203"/>
  <c r="BK111"/>
  <c i="2" r="J577"/>
  <c r="J478"/>
  <c r="J413"/>
  <c r="BK330"/>
  <c r="BK292"/>
  <c r="BK261"/>
  <c r="BK151"/>
  <c i="9" r="BK198"/>
  <c r="J165"/>
  <c r="J154"/>
  <c i="8" r="J149"/>
  <c r="J111"/>
  <c i="7" r="BK220"/>
  <c r="BK209"/>
  <c r="J151"/>
  <c r="J116"/>
  <c i="6" r="J210"/>
  <c r="BK117"/>
  <c i="5" r="J316"/>
  <c r="J297"/>
  <c r="BK273"/>
  <c r="BK234"/>
  <c r="J172"/>
  <c i="4" r="BK173"/>
  <c r="J135"/>
  <c i="3" r="BK568"/>
  <c r="J538"/>
  <c r="J484"/>
  <c r="BK441"/>
  <c r="BK365"/>
  <c r="BK309"/>
  <c r="J252"/>
  <c r="J206"/>
  <c r="BK137"/>
  <c i="2" r="BK581"/>
  <c r="BK478"/>
  <c r="BK440"/>
  <c r="BK391"/>
  <c r="J338"/>
  <c r="J306"/>
  <c r="BK267"/>
  <c i="9" r="J198"/>
  <c r="BK181"/>
  <c r="BK128"/>
  <c i="8" r="J169"/>
  <c r="BK151"/>
  <c i="7" r="J209"/>
  <c r="BK179"/>
  <c r="J164"/>
  <c r="BK116"/>
  <c i="6" r="J212"/>
  <c r="BK193"/>
  <c r="J160"/>
  <c i="5" r="BK281"/>
  <c r="J269"/>
  <c r="J237"/>
  <c r="BK204"/>
  <c r="BK160"/>
  <c r="J120"/>
  <c i="4" r="BK142"/>
  <c r="J113"/>
  <c i="3" r="BK603"/>
  <c r="J494"/>
  <c r="BK452"/>
  <c r="J408"/>
  <c r="BK293"/>
  <c r="J217"/>
  <c r="J165"/>
  <c i="2" r="J656"/>
  <c r="BK632"/>
  <c r="J515"/>
  <c r="J443"/>
  <c r="J387"/>
  <c r="J356"/>
  <c r="BK311"/>
  <c r="BK270"/>
  <c r="J158"/>
  <c i="9" r="J187"/>
  <c r="J147"/>
  <c r="J135"/>
  <c r="BK117"/>
  <c i="8" r="BK178"/>
  <c r="J109"/>
  <c i="7" r="BK222"/>
  <c r="BK193"/>
  <c r="BK170"/>
  <c r="BK143"/>
  <c r="J110"/>
  <c i="6" r="J206"/>
  <c r="J123"/>
  <c i="5" r="J309"/>
  <c r="J288"/>
  <c r="BK251"/>
  <c r="BK214"/>
  <c r="J114"/>
  <c i="4" r="BK187"/>
  <c r="BK159"/>
  <c r="J129"/>
  <c r="J107"/>
  <c i="3" r="BK630"/>
  <c r="J559"/>
  <c r="J509"/>
  <c r="BK408"/>
  <c r="BK187"/>
  <c r="J137"/>
  <c i="2" r="BK650"/>
  <c r="BK629"/>
  <c r="BK486"/>
  <c r="BK459"/>
  <c r="J404"/>
  <c r="BK347"/>
  <c r="J273"/>
  <c r="J238"/>
  <c r="J117"/>
  <c i="9" r="J178"/>
  <c r="J144"/>
  <c r="J110"/>
  <c i="8" r="J157"/>
  <c r="BK143"/>
  <c r="BK111"/>
  <c i="7" r="BK207"/>
  <c r="J191"/>
  <c r="BK161"/>
  <c r="BK141"/>
  <c r="BK106"/>
  <c i="6" r="BK170"/>
  <c r="J100"/>
  <c i="5" r="J311"/>
  <c r="J277"/>
  <c r="J253"/>
  <c r="J198"/>
  <c r="BK137"/>
  <c i="4" r="J187"/>
  <c r="J142"/>
  <c i="3" r="J577"/>
  <c r="BK499"/>
  <c r="J439"/>
  <c r="BK424"/>
  <c r="J368"/>
  <c r="BK346"/>
  <c r="J318"/>
  <c r="BK265"/>
  <c r="BK196"/>
  <c r="J127"/>
  <c i="2" r="J581"/>
  <c r="BK530"/>
  <c r="BK462"/>
  <c r="J369"/>
  <c r="BK213"/>
  <c r="BK117"/>
  <c i="9" r="BK147"/>
  <c r="BK131"/>
  <c i="8" r="BK190"/>
  <c r="BK165"/>
  <c r="BK126"/>
  <c r="BK97"/>
  <c i="7" r="BK216"/>
  <c r="J161"/>
  <c r="BK137"/>
  <c i="6" r="BK210"/>
  <c r="BK166"/>
  <c r="BK144"/>
  <c i="5" r="J328"/>
  <c r="BK318"/>
  <c r="BK293"/>
  <c r="BK265"/>
  <c r="J210"/>
  <c i="2" r="J618"/>
  <c r="BK535"/>
  <c r="BK456"/>
  <c r="BK387"/>
  <c r="BK356"/>
  <c r="BK218"/>
  <c r="BK172"/>
  <c i="9" r="J128"/>
  <c i="8" r="J171"/>
  <c r="J155"/>
  <c r="BK115"/>
  <c i="7" r="BK189"/>
  <c r="BK173"/>
  <c r="BK139"/>
  <c i="6" r="BK186"/>
  <c r="BK142"/>
  <c r="J131"/>
  <c i="5" r="J307"/>
  <c r="J263"/>
  <c r="J219"/>
  <c r="J190"/>
  <c r="BK166"/>
  <c i="4" r="J202"/>
  <c r="BK161"/>
  <c r="J139"/>
  <c r="BK113"/>
  <c i="3" r="J630"/>
  <c r="BK577"/>
  <c r="J499"/>
  <c r="J433"/>
  <c r="BK368"/>
  <c r="J333"/>
  <c r="J302"/>
  <c r="BK288"/>
  <c r="J242"/>
  <c r="BK127"/>
  <c i="2" r="BK586"/>
  <c r="BK495"/>
  <c r="J365"/>
  <c r="J295"/>
  <c r="J206"/>
  <c i="9" r="BK194"/>
  <c r="J163"/>
  <c r="BK113"/>
  <c i="8" r="J141"/>
  <c r="BK101"/>
  <c i="7" r="BK218"/>
  <c r="J197"/>
  <c r="J133"/>
  <c i="6" r="J170"/>
  <c r="BK126"/>
  <c i="5" r="J313"/>
  <c r="BK290"/>
  <c r="J251"/>
  <c r="BK135"/>
  <c r="BK114"/>
  <c i="4" r="BK177"/>
  <c r="J145"/>
  <c r="BK104"/>
  <c i="3" r="BK559"/>
  <c r="J441"/>
  <c r="J390"/>
  <c r="BK349"/>
  <c r="BK274"/>
  <c r="J227"/>
  <c r="BK182"/>
  <c i="2" r="BK525"/>
  <c r="BK489"/>
  <c r="BK465"/>
  <c r="BK404"/>
  <c r="J347"/>
  <c r="J314"/>
  <c r="BK158"/>
  <c r="BK122"/>
  <c i="9" r="BK165"/>
  <c i="8" r="J192"/>
  <c r="BK159"/>
  <c r="BK132"/>
  <c i="7" r="BK168"/>
  <c r="J114"/>
  <c i="6" r="BK199"/>
  <c r="J153"/>
  <c i="5" r="BK277"/>
  <c r="BK241"/>
  <c r="J212"/>
  <c r="J187"/>
  <c r="J132"/>
  <c i="4" r="J204"/>
  <c r="J173"/>
  <c i="3" r="J632"/>
  <c r="BK616"/>
  <c r="J555"/>
  <c r="BK469"/>
  <c r="BK396"/>
  <c r="BK336"/>
  <c r="J265"/>
  <c r="BK206"/>
  <c r="BK144"/>
  <c i="2" r="J652"/>
  <c r="J621"/>
  <c r="J574"/>
  <c r="BK437"/>
  <c r="BK398"/>
  <c r="BK362"/>
  <c r="BK301"/>
  <c r="J261"/>
  <c r="BK206"/>
  <c i="9" r="BK171"/>
  <c r="BK141"/>
  <c r="J131"/>
  <c r="BK115"/>
  <c i="8" r="J147"/>
  <c r="J137"/>
  <c i="7" r="BK228"/>
  <c r="BK195"/>
  <c r="J179"/>
  <c r="J141"/>
  <c r="J102"/>
  <c i="6" r="BK181"/>
  <c r="BK103"/>
  <c i="5" r="J295"/>
  <c r="BK263"/>
  <c r="J234"/>
  <c r="J206"/>
  <c i="3" r="BK528"/>
  <c r="J375"/>
  <c r="J285"/>
  <c r="J172"/>
  <c r="J122"/>
  <c i="2" r="BK640"/>
  <c r="BK574"/>
  <c r="BK431"/>
  <c r="BK378"/>
  <c r="J292"/>
  <c r="BK182"/>
  <c i="1" r="AS62"/>
  <c i="7" r="J216"/>
  <c r="J189"/>
  <c r="BK164"/>
  <c r="J128"/>
  <c i="6" r="BK175"/>
  <c r="BK106"/>
  <c i="5" r="BK286"/>
  <c r="BK231"/>
  <c r="BK187"/>
  <c r="J123"/>
  <c i="4" r="BK182"/>
  <c i="3" r="J606"/>
  <c r="J489"/>
  <c r="J436"/>
  <c r="J420"/>
  <c r="BK390"/>
  <c r="BK352"/>
  <c r="J321"/>
  <c r="BK305"/>
  <c r="BK259"/>
  <c r="J203"/>
  <c i="2" r="BK621"/>
  <c r="J486"/>
  <c r="BK365"/>
  <c r="J233"/>
  <c r="BK132"/>
  <c i="9" r="BK167"/>
  <c r="J119"/>
  <c i="8" r="BK182"/>
  <c r="J161"/>
  <c r="BK119"/>
  <c i="7" r="J232"/>
  <c r="J183"/>
  <c r="BK151"/>
  <c r="BK128"/>
  <c r="J104"/>
  <c i="6" r="J196"/>
  <c r="BK153"/>
  <c r="BK110"/>
  <c i="5" r="BK307"/>
  <c r="J249"/>
  <c r="J182"/>
  <c i="2" r="BK590"/>
  <c r="BK500"/>
  <c r="BK447"/>
  <c r="J344"/>
  <c r="BK238"/>
  <c r="BK187"/>
  <c r="J111"/>
  <c i="8" r="J196"/>
  <c r="BK167"/>
  <c r="J130"/>
  <c r="BK99"/>
  <c i="7" r="BK181"/>
  <c r="BK153"/>
  <c i="6" r="J208"/>
  <c r="J147"/>
  <c i="5" r="BK311"/>
  <c r="J267"/>
  <c r="BK237"/>
  <c r="BK206"/>
  <c r="J179"/>
  <c r="J140"/>
  <c i="4" r="BK198"/>
  <c r="BK166"/>
  <c r="BK154"/>
  <c r="J119"/>
  <c i="3" r="J610"/>
  <c r="BK550"/>
  <c r="BK436"/>
  <c r="J358"/>
  <c r="BK321"/>
  <c r="J282"/>
  <c r="BK172"/>
  <c i="2" r="BK625"/>
  <c r="BK505"/>
  <c r="BK425"/>
  <c r="BK335"/>
  <c r="BK314"/>
  <c r="BK278"/>
  <c i="1" r="AS58"/>
  <c i="9" r="BK178"/>
  <c r="BK159"/>
  <c r="BK150"/>
  <c r="BK106"/>
  <c i="8" r="J143"/>
  <c r="J119"/>
  <c i="7" r="BK201"/>
  <c r="J122"/>
  <c i="6" r="BK196"/>
  <c r="BK156"/>
  <c r="BK129"/>
  <c i="5" r="J302"/>
  <c r="J244"/>
  <c r="BK221"/>
  <c r="J150"/>
  <c r="BK132"/>
  <c r="BK108"/>
  <c i="4" r="J170"/>
  <c i="3" r="BK543"/>
  <c r="J504"/>
  <c r="BK455"/>
  <c r="J430"/>
  <c r="BK378"/>
  <c r="BK237"/>
  <c r="J158"/>
  <c r="BK132"/>
  <c i="2" r="J545"/>
  <c r="J495"/>
  <c r="J468"/>
  <c r="J456"/>
  <c r="J359"/>
  <c r="J324"/>
  <c r="BK284"/>
  <c r="J196"/>
  <c r="J137"/>
  <c i="9" r="BK192"/>
  <c r="BK123"/>
  <c i="8" r="J173"/>
  <c r="BK135"/>
  <c r="BK109"/>
  <c r="J93"/>
  <c i="7" r="BK122"/>
  <c r="BK110"/>
  <c i="6" r="BK183"/>
  <c r="J144"/>
  <c r="J115"/>
  <c i="5" r="J293"/>
  <c r="BK202"/>
  <c r="J166"/>
  <c r="BK123"/>
  <c i="4" r="BK168"/>
  <c r="J147"/>
  <c i="3" r="J624"/>
  <c r="J474"/>
  <c r="BK444"/>
  <c r="J349"/>
  <c r="J315"/>
  <c r="BK285"/>
  <c r="BK232"/>
  <c i="2" r="BK658"/>
  <c r="BK643"/>
  <c r="BK608"/>
  <c r="J540"/>
  <c r="BK510"/>
  <c r="BK468"/>
  <c r="BK344"/>
  <c r="BK289"/>
  <c r="J256"/>
  <c r="J193"/>
  <c r="BK137"/>
  <c i="9" r="BK169"/>
  <c i="8" r="J190"/>
  <c r="BK161"/>
  <c r="BK141"/>
  <c r="J115"/>
  <c r="J97"/>
  <c i="7" r="J211"/>
  <c r="J126"/>
  <c r="J106"/>
  <c i="6" r="BK168"/>
  <c r="BK136"/>
  <c r="BK113"/>
  <c i="5" r="J299"/>
  <c r="J265"/>
  <c r="J204"/>
  <c r="J184"/>
  <c r="J176"/>
  <c r="J157"/>
  <c r="BK143"/>
  <c r="J137"/>
  <c r="BK126"/>
  <c r="J111"/>
  <c i="4" r="J198"/>
  <c r="BK189"/>
  <c r="J175"/>
  <c r="BK151"/>
  <c r="J116"/>
  <c i="3" r="J638"/>
  <c r="BK624"/>
  <c r="BK594"/>
  <c r="BK523"/>
  <c r="BK494"/>
  <c r="J444"/>
  <c r="J362"/>
  <c r="BK339"/>
  <c r="J274"/>
  <c r="BK165"/>
  <c i="2" r="J632"/>
  <c r="J476"/>
  <c r="J437"/>
  <c r="BK394"/>
  <c r="BK306"/>
  <c r="BK256"/>
  <c r="J223"/>
  <c i="9" r="BK184"/>
  <c r="J141"/>
  <c r="J117"/>
  <c i="8" r="J180"/>
  <c r="J145"/>
  <c r="J121"/>
  <c i="7" r="BK230"/>
  <c r="BK185"/>
  <c r="J153"/>
  <c r="J137"/>
  <c i="6" r="BK204"/>
  <c r="BK158"/>
  <c i="5" r="J257"/>
  <c r="BK182"/>
  <c i="4" r="BK202"/>
  <c r="BK175"/>
  <c r="BK101"/>
  <c i="3" r="BK538"/>
  <c r="BK484"/>
  <c i="2" r="J520"/>
  <c r="J381"/>
  <c r="BK298"/>
  <c r="BK190"/>
  <c i="9" r="J181"/>
  <c r="BK137"/>
  <c r="J113"/>
  <c i="8" r="J188"/>
  <c r="BK169"/>
  <c r="J117"/>
  <c i="7" r="J224"/>
  <c r="J173"/>
  <c r="J155"/>
  <c r="BK108"/>
  <c i="8" r="J194"/>
  <c r="J165"/>
  <c r="BK145"/>
  <c r="BK113"/>
  <c i="7" r="BK205"/>
  <c r="J177"/>
  <c r="J143"/>
  <c i="6" r="J193"/>
  <c r="BK134"/>
  <c i="5" r="J318"/>
  <c r="J283"/>
  <c r="BK255"/>
  <c r="J202"/>
  <c r="J163"/>
  <c r="BK105"/>
  <c i="4" r="J177"/>
  <c r="BK147"/>
  <c r="BK116"/>
  <c i="3" r="BK632"/>
  <c r="J590"/>
  <c r="J533"/>
  <c r="BK474"/>
  <c r="BK417"/>
  <c r="J385"/>
  <c r="BK330"/>
  <c r="BK296"/>
  <c r="BK247"/>
  <c r="BK151"/>
  <c i="2" r="J658"/>
  <c r="BK515"/>
  <c r="J394"/>
  <c r="J311"/>
  <c r="J267"/>
  <c i="9" r="J200"/>
  <c r="J169"/>
  <c r="J157"/>
  <c r="J123"/>
  <c i="8" r="BK184"/>
  <c i="7" r="BK224"/>
  <c r="BK211"/>
  <c r="J157"/>
  <c r="J112"/>
  <c i="6" r="J179"/>
  <c i="5" r="J326"/>
  <c r="J305"/>
  <c r="J275"/>
  <c r="BK225"/>
  <c r="BK157"/>
  <c r="BK117"/>
  <c i="4" r="BK139"/>
  <c i="3" r="J603"/>
  <c r="J528"/>
  <c r="BK446"/>
  <c r="BK402"/>
  <c r="BK343"/>
  <c r="BK271"/>
  <c r="BK242"/>
  <c r="BK193"/>
  <c i="2" r="J629"/>
  <c r="BK569"/>
  <c r="J505"/>
  <c r="BK452"/>
  <c r="BK384"/>
  <c r="BK327"/>
  <c r="BK295"/>
  <c r="J213"/>
  <c r="J151"/>
  <c i="9" r="J167"/>
  <c i="8" r="BK186"/>
  <c r="J163"/>
  <c r="BK139"/>
  <c r="BK105"/>
  <c i="7" r="BK159"/>
  <c r="J108"/>
  <c i="6" r="BK177"/>
  <c r="J138"/>
  <c r="J110"/>
  <c i="5" r="BK228"/>
  <c r="BK195"/>
  <c r="BK184"/>
  <c r="J117"/>
  <c i="4" r="BK179"/>
  <c r="J151"/>
  <c r="BK119"/>
  <c i="3" r="BK504"/>
  <c r="BK464"/>
  <c r="J417"/>
  <c r="BK371"/>
  <c r="J324"/>
  <c r="J305"/>
  <c r="BK177"/>
  <c r="J111"/>
  <c i="2" r="BK646"/>
  <c r="BK618"/>
  <c r="BK554"/>
  <c r="BK476"/>
  <c r="BK369"/>
  <c r="J327"/>
  <c r="BK281"/>
  <c r="BK233"/>
  <c r="J172"/>
  <c i="1" r="AS65"/>
  <c i="8" r="J167"/>
  <c r="J139"/>
  <c r="J103"/>
  <c i="7" r="BK232"/>
  <c r="BK203"/>
  <c r="J159"/>
  <c r="BK133"/>
  <c i="6" r="BK208"/>
  <c r="BK179"/>
  <c r="J140"/>
  <c r="BK119"/>
  <c i="5" r="BK269"/>
  <c r="J241"/>
  <c i="4" r="BK200"/>
  <c r="J154"/>
  <c r="J132"/>
  <c r="J110"/>
  <c i="3" r="J621"/>
  <c r="BK606"/>
  <c r="BK555"/>
  <c r="BK519"/>
  <c r="BK489"/>
  <c r="J424"/>
  <c r="J346"/>
  <c r="J288"/>
  <c r="J177"/>
  <c i="2" r="BK656"/>
  <c r="J643"/>
  <c r="J608"/>
  <c r="BK491"/>
  <c r="J447"/>
  <c r="BK381"/>
  <c r="J281"/>
  <c r="J245"/>
  <c r="J122"/>
  <c i="9" r="J171"/>
  <c r="BK119"/>
  <c i="8" r="J151"/>
  <c r="J135"/>
  <c r="J99"/>
  <c i="7" r="J205"/>
  <c r="J145"/>
  <c r="BK120"/>
  <c i="6" r="J181"/>
  <c r="J129"/>
  <c i="5" r="BK322"/>
  <c r="J281"/>
  <c r="J214"/>
  <c r="BK176"/>
  <c r="BK111"/>
  <c i="4" r="BK185"/>
  <c r="BK107"/>
  <c i="3" r="J550"/>
  <c r="J455"/>
  <c r="J427"/>
  <c r="J378"/>
  <c r="J343"/>
  <c r="BK312"/>
  <c r="J277"/>
  <c r="BK217"/>
  <c r="J182"/>
  <c i="2" r="J586"/>
  <c r="BK545"/>
  <c r="BK471"/>
  <c r="J391"/>
  <c r="J362"/>
  <c r="BK196"/>
  <c i="9" r="BK187"/>
  <c r="J139"/>
  <c i="8" r="BK194"/>
  <c r="BK173"/>
  <c r="BK137"/>
  <c r="J113"/>
  <c i="7" r="J228"/>
  <c r="BK199"/>
  <c r="J170"/>
  <c r="BK145"/>
  <c r="BK114"/>
  <c i="6" r="J199"/>
  <c r="J156"/>
  <c r="J117"/>
  <c i="5" r="BK326"/>
  <c r="BK302"/>
  <c r="BK267"/>
  <c r="BK244"/>
  <c r="BK172"/>
  <c i="2" r="J559"/>
  <c r="J452"/>
  <c r="BK372"/>
  <c r="J335"/>
  <c r="J228"/>
  <c r="J177"/>
  <c i="1" r="AS55"/>
  <c i="7" r="J222"/>
  <c r="BK187"/>
  <c r="J166"/>
  <c r="BK112"/>
  <c i="6" r="BK150"/>
  <c r="J136"/>
  <c i="5" r="BK313"/>
  <c r="J273"/>
  <c r="J247"/>
  <c r="J208"/>
  <c r="J147"/>
  <c i="4" r="BK204"/>
  <c r="J179"/>
  <c r="J159"/>
  <c r="BK122"/>
  <c i="3" r="BK638"/>
  <c r="J594"/>
  <c r="BK546"/>
  <c r="J460"/>
  <c r="J402"/>
  <c r="J336"/>
  <c r="J299"/>
  <c r="J271"/>
  <c r="J196"/>
  <c r="BK117"/>
  <c i="2" r="J640"/>
  <c r="J530"/>
  <c r="BK443"/>
  <c r="J384"/>
  <c r="J320"/>
  <c r="J270"/>
  <c r="BK165"/>
  <c l="1" r="BK110"/>
  <c r="P212"/>
  <c r="P266"/>
  <c r="P288"/>
  <c r="R323"/>
  <c r="P368"/>
  <c r="BK397"/>
  <c r="J397"/>
  <c r="J73"/>
  <c r="R397"/>
  <c r="R407"/>
  <c r="P446"/>
  <c r="R455"/>
  <c r="T494"/>
  <c r="BK589"/>
  <c r="J589"/>
  <c r="J79"/>
  <c r="BK617"/>
  <c r="J617"/>
  <c r="J80"/>
  <c r="T617"/>
  <c r="R649"/>
  <c r="R638"/>
  <c i="3" r="R110"/>
  <c r="T216"/>
  <c r="BK292"/>
  <c r="R308"/>
  <c r="R342"/>
  <c r="P384"/>
  <c r="P423"/>
  <c r="R463"/>
  <c r="T522"/>
  <c r="BK586"/>
  <c r="J586"/>
  <c r="J79"/>
  <c r="T586"/>
  <c r="P609"/>
  <c r="T629"/>
  <c r="T619"/>
  <c i="4" r="BK128"/>
  <c r="J128"/>
  <c r="J66"/>
  <c r="T144"/>
  <c r="BK156"/>
  <c r="J156"/>
  <c r="J71"/>
  <c r="T156"/>
  <c r="R165"/>
  <c r="T172"/>
  <c r="T184"/>
  <c i="5" r="P104"/>
  <c r="BK156"/>
  <c r="J156"/>
  <c r="J67"/>
  <c r="P201"/>
  <c r="R216"/>
  <c r="P246"/>
  <c r="R285"/>
  <c r="BK315"/>
  <c r="J315"/>
  <c r="J80"/>
  <c i="6" r="BK109"/>
  <c r="J109"/>
  <c r="J68"/>
  <c r="R122"/>
  <c r="BK189"/>
  <c r="J189"/>
  <c r="J72"/>
  <c r="R203"/>
  <c r="R202"/>
  <c i="7" r="P130"/>
  <c r="P172"/>
  <c r="T213"/>
  <c i="8" r="R92"/>
  <c r="P125"/>
  <c r="R125"/>
  <c r="T125"/>
  <c r="R177"/>
  <c i="5" r="P146"/>
  <c r="T156"/>
  <c r="T201"/>
  <c r="R246"/>
  <c r="R292"/>
  <c r="T315"/>
  <c i="6" r="T109"/>
  <c r="T102"/>
  <c r="P165"/>
  <c r="R189"/>
  <c i="7" r="BK101"/>
  <c r="J101"/>
  <c r="J69"/>
  <c r="BK125"/>
  <c r="R125"/>
  <c r="T125"/>
  <c r="BK172"/>
  <c r="J172"/>
  <c r="J74"/>
  <c r="BK213"/>
  <c r="J213"/>
  <c r="J75"/>
  <c i="8" r="T92"/>
  <c r="T134"/>
  <c i="2" r="P110"/>
  <c r="P109"/>
  <c r="R212"/>
  <c r="T266"/>
  <c r="P323"/>
  <c r="T368"/>
  <c r="T397"/>
  <c r="BK407"/>
  <c r="J407"/>
  <c r="J74"/>
  <c r="BK446"/>
  <c r="J446"/>
  <c r="J75"/>
  <c r="R446"/>
  <c r="T446"/>
  <c r="P494"/>
  <c r="T553"/>
  <c r="T649"/>
  <c r="T638"/>
  <c i="3" r="P110"/>
  <c r="R216"/>
  <c r="T270"/>
  <c r="R292"/>
  <c r="T308"/>
  <c r="BK384"/>
  <c r="J384"/>
  <c r="J74"/>
  <c r="R423"/>
  <c r="T463"/>
  <c r="BK558"/>
  <c r="J558"/>
  <c r="J78"/>
  <c r="P586"/>
  <c r="P597"/>
  <c r="R609"/>
  <c i="4" r="BK100"/>
  <c r="P128"/>
  <c r="BK144"/>
  <c r="J144"/>
  <c r="J69"/>
  <c r="P195"/>
  <c i="5" r="R104"/>
  <c r="P156"/>
  <c r="P175"/>
  <c r="R201"/>
  <c r="BK227"/>
  <c r="J227"/>
  <c r="J73"/>
  <c r="R227"/>
  <c r="BK240"/>
  <c r="J240"/>
  <c r="J74"/>
  <c r="R240"/>
  <c r="BK285"/>
  <c r="J285"/>
  <c r="J76"/>
  <c r="P292"/>
  <c r="R304"/>
  <c i="6" r="BK122"/>
  <c r="T165"/>
  <c r="BK203"/>
  <c r="J203"/>
  <c r="J74"/>
  <c i="8" r="BK125"/>
  <c r="J125"/>
  <c r="J66"/>
  <c i="9" r="R122"/>
  <c i="2" r="BK212"/>
  <c r="J212"/>
  <c r="J66"/>
  <c r="R266"/>
  <c r="R288"/>
  <c r="T323"/>
  <c r="P397"/>
  <c r="BK494"/>
  <c r="J494"/>
  <c r="J77"/>
  <c r="BK553"/>
  <c r="J553"/>
  <c r="J78"/>
  <c r="P589"/>
  <c r="R617"/>
  <c r="T628"/>
  <c r="P649"/>
  <c r="P638"/>
  <c i="3" r="BK216"/>
  <c r="J216"/>
  <c r="J66"/>
  <c r="BK270"/>
  <c r="J270"/>
  <c r="J67"/>
  <c r="P292"/>
  <c r="T292"/>
  <c r="BK342"/>
  <c r="J342"/>
  <c r="J72"/>
  <c r="BK374"/>
  <c r="J374"/>
  <c r="J73"/>
  <c r="T374"/>
  <c r="BK423"/>
  <c r="J423"/>
  <c r="J75"/>
  <c r="P463"/>
  <c r="R522"/>
  <c r="R558"/>
  <c r="R586"/>
  <c r="T597"/>
  <c r="BK629"/>
  <c r="J629"/>
  <c r="J86"/>
  <c i="4" r="P100"/>
  <c r="R128"/>
  <c r="BK150"/>
  <c r="J150"/>
  <c r="J70"/>
  <c r="T150"/>
  <c r="R156"/>
  <c r="P165"/>
  <c r="R172"/>
  <c r="R184"/>
  <c r="T195"/>
  <c i="5" r="T104"/>
  <c r="R146"/>
  <c r="BK175"/>
  <c r="J175"/>
  <c r="J69"/>
  <c r="BK201"/>
  <c r="J201"/>
  <c r="J70"/>
  <c r="P216"/>
  <c r="P227"/>
  <c r="T227"/>
  <c r="P240"/>
  <c r="T240"/>
  <c r="T285"/>
  <c r="BK304"/>
  <c r="J304"/>
  <c r="J79"/>
  <c r="R315"/>
  <c i="6" r="P109"/>
  <c r="P102"/>
  <c r="P122"/>
  <c r="P121"/>
  <c r="R165"/>
  <c r="P203"/>
  <c r="P202"/>
  <c i="7" r="R101"/>
  <c r="R100"/>
  <c r="P125"/>
  <c r="R130"/>
  <c r="R172"/>
  <c r="P213"/>
  <c i="8" r="BK134"/>
  <c r="J134"/>
  <c r="J67"/>
  <c r="BK177"/>
  <c r="J177"/>
  <c r="J68"/>
  <c i="9" r="P156"/>
  <c i="2" r="R110"/>
  <c r="R109"/>
  <c r="T212"/>
  <c r="BK288"/>
  <c r="J288"/>
  <c r="J70"/>
  <c r="BK323"/>
  <c r="J323"/>
  <c r="J71"/>
  <c r="R368"/>
  <c r="P407"/>
  <c r="BK455"/>
  <c r="J455"/>
  <c r="J76"/>
  <c r="R494"/>
  <c r="P553"/>
  <c r="R589"/>
  <c r="P617"/>
  <c r="P628"/>
  <c r="BK649"/>
  <c r="J649"/>
  <c r="J86"/>
  <c i="3" r="T110"/>
  <c r="T109"/>
  <c r="R270"/>
  <c r="P308"/>
  <c r="T342"/>
  <c r="R374"/>
  <c r="T384"/>
  <c r="T423"/>
  <c r="P522"/>
  <c r="P558"/>
  <c r="R597"/>
  <c r="T609"/>
  <c r="R629"/>
  <c r="R619"/>
  <c i="4" r="T100"/>
  <c r="P144"/>
  <c r="P150"/>
  <c r="BK165"/>
  <c r="J165"/>
  <c r="J72"/>
  <c r="T165"/>
  <c r="P172"/>
  <c r="P184"/>
  <c r="R195"/>
  <c i="5" r="BK146"/>
  <c r="J146"/>
  <c r="J66"/>
  <c r="T146"/>
  <c r="T175"/>
  <c r="T216"/>
  <c r="BK246"/>
  <c r="J246"/>
  <c r="J75"/>
  <c r="P285"/>
  <c r="T292"/>
  <c r="T304"/>
  <c i="6" r="T122"/>
  <c r="T121"/>
  <c r="T189"/>
  <c i="7" r="P101"/>
  <c r="P100"/>
  <c r="T130"/>
  <c r="P163"/>
  <c r="R163"/>
  <c r="T163"/>
  <c r="R213"/>
  <c i="8" r="P92"/>
  <c r="P134"/>
  <c r="P177"/>
  <c i="9" r="P109"/>
  <c r="P108"/>
  <c r="T109"/>
  <c r="T108"/>
  <c r="P122"/>
  <c r="P121"/>
  <c r="BK156"/>
  <c r="J156"/>
  <c r="J75"/>
  <c r="T156"/>
  <c r="R177"/>
  <c i="2" r="T110"/>
  <c r="T109"/>
  <c r="BK266"/>
  <c r="J266"/>
  <c r="J67"/>
  <c r="T288"/>
  <c r="BK368"/>
  <c r="J368"/>
  <c r="J72"/>
  <c r="T407"/>
  <c r="P455"/>
  <c r="T455"/>
  <c r="R553"/>
  <c r="T589"/>
  <c r="BK628"/>
  <c r="J628"/>
  <c r="J81"/>
  <c r="R628"/>
  <c i="3" r="BK110"/>
  <c r="J110"/>
  <c r="J65"/>
  <c r="P216"/>
  <c r="P270"/>
  <c r="BK308"/>
  <c r="J308"/>
  <c r="J71"/>
  <c r="P342"/>
  <c r="P374"/>
  <c r="R384"/>
  <c r="BK463"/>
  <c r="J463"/>
  <c r="J76"/>
  <c r="BK522"/>
  <c r="J522"/>
  <c r="J77"/>
  <c r="T558"/>
  <c r="BK597"/>
  <c r="J597"/>
  <c r="J80"/>
  <c r="BK609"/>
  <c r="J609"/>
  <c r="J81"/>
  <c r="P629"/>
  <c r="P619"/>
  <c i="4" r="R100"/>
  <c r="R99"/>
  <c r="R98"/>
  <c r="T128"/>
  <c r="R144"/>
  <c r="R150"/>
  <c r="P156"/>
  <c r="BK172"/>
  <c r="J172"/>
  <c r="J73"/>
  <c r="BK184"/>
  <c r="J184"/>
  <c r="J75"/>
  <c r="BK195"/>
  <c r="J195"/>
  <c r="J76"/>
  <c i="5" r="BK104"/>
  <c r="R156"/>
  <c r="R175"/>
  <c r="BK216"/>
  <c r="J216"/>
  <c r="J71"/>
  <c r="T246"/>
  <c r="BK292"/>
  <c r="J292"/>
  <c r="J77"/>
  <c r="P304"/>
  <c r="P315"/>
  <c i="6" r="R109"/>
  <c r="R102"/>
  <c r="BK165"/>
  <c r="J165"/>
  <c r="J71"/>
  <c r="P189"/>
  <c r="T203"/>
  <c r="T202"/>
  <c i="7" r="T101"/>
  <c r="T100"/>
  <c r="BK130"/>
  <c r="J130"/>
  <c r="J72"/>
  <c r="BK163"/>
  <c r="J163"/>
  <c r="J73"/>
  <c r="T172"/>
  <c i="8" r="BK92"/>
  <c r="J92"/>
  <c r="J65"/>
  <c r="R134"/>
  <c r="T177"/>
  <c i="9" r="BK109"/>
  <c r="J109"/>
  <c r="J72"/>
  <c r="R109"/>
  <c r="R108"/>
  <c r="BK122"/>
  <c r="J122"/>
  <c r="J74"/>
  <c r="T122"/>
  <c r="T121"/>
  <c r="R156"/>
  <c r="BK177"/>
  <c r="J177"/>
  <c r="J76"/>
  <c r="P177"/>
  <c r="T177"/>
  <c r="BK191"/>
  <c r="J191"/>
  <c r="J78"/>
  <c r="P191"/>
  <c r="P190"/>
  <c r="R191"/>
  <c r="R190"/>
  <c r="T191"/>
  <c r="T190"/>
  <c i="2" r="BE111"/>
  <c r="BE117"/>
  <c r="BE122"/>
  <c r="BE132"/>
  <c r="BE144"/>
  <c r="BE196"/>
  <c r="BE203"/>
  <c r="BE228"/>
  <c r="BE281"/>
  <c r="BE327"/>
  <c r="BE347"/>
  <c r="BE359"/>
  <c r="BE408"/>
  <c r="BE419"/>
  <c r="BE431"/>
  <c r="BE437"/>
  <c r="BE447"/>
  <c r="BE462"/>
  <c r="BE483"/>
  <c r="BE491"/>
  <c r="BE500"/>
  <c r="BE525"/>
  <c r="BE545"/>
  <c r="BE574"/>
  <c r="BE629"/>
  <c r="BE646"/>
  <c r="BE650"/>
  <c i="3" r="BE144"/>
  <c r="BE172"/>
  <c r="BE193"/>
  <c r="BE206"/>
  <c r="BE222"/>
  <c r="BE265"/>
  <c r="BE274"/>
  <c r="BE299"/>
  <c r="BE309"/>
  <c r="BE333"/>
  <c r="BE339"/>
  <c r="BE343"/>
  <c r="BE346"/>
  <c r="BE352"/>
  <c r="BE408"/>
  <c r="BE420"/>
  <c r="BE439"/>
  <c r="BE446"/>
  <c r="BE455"/>
  <c r="BE494"/>
  <c r="BE519"/>
  <c r="BE528"/>
  <c r="BE543"/>
  <c r="BE559"/>
  <c r="BE587"/>
  <c r="BE610"/>
  <c r="BE630"/>
  <c i="4" r="E50"/>
  <c r="J56"/>
  <c r="BE101"/>
  <c r="BE107"/>
  <c r="BE129"/>
  <c r="BE151"/>
  <c r="BE173"/>
  <c r="BE175"/>
  <c r="BE193"/>
  <c r="BE202"/>
  <c r="BE204"/>
  <c i="5" r="F59"/>
  <c r="BE120"/>
  <c r="BE123"/>
  <c r="BE126"/>
  <c r="BE132"/>
  <c r="BE137"/>
  <c r="BE143"/>
  <c r="BE160"/>
  <c r="BE176"/>
  <c r="BE182"/>
  <c r="BE193"/>
  <c r="BE204"/>
  <c r="BE210"/>
  <c r="BE214"/>
  <c r="BE221"/>
  <c r="BE234"/>
  <c r="BE281"/>
  <c r="BE288"/>
  <c r="BE295"/>
  <c r="BE318"/>
  <c r="BE324"/>
  <c r="BE326"/>
  <c r="BK171"/>
  <c r="J171"/>
  <c r="J68"/>
  <c r="BK301"/>
  <c r="J301"/>
  <c r="J78"/>
  <c i="6" r="E50"/>
  <c r="J90"/>
  <c r="BE103"/>
  <c r="BE119"/>
  <c r="BE129"/>
  <c r="BE138"/>
  <c r="BE144"/>
  <c r="BE160"/>
  <c r="BE181"/>
  <c r="BE199"/>
  <c r="BE210"/>
  <c r="BE212"/>
  <c i="7" r="BE102"/>
  <c r="BE120"/>
  <c r="BE128"/>
  <c r="BE133"/>
  <c r="BE135"/>
  <c r="BE137"/>
  <c r="BE147"/>
  <c r="BE159"/>
  <c r="BE164"/>
  <c r="BE183"/>
  <c r="BE211"/>
  <c r="BE214"/>
  <c r="BE218"/>
  <c r="BE228"/>
  <c i="8" r="BE111"/>
  <c r="BE119"/>
  <c r="BE128"/>
  <c r="BE132"/>
  <c r="BE143"/>
  <c r="BE153"/>
  <c r="BE171"/>
  <c r="BE182"/>
  <c i="9" r="F63"/>
  <c r="BE117"/>
  <c r="BE119"/>
  <c i="2" r="E50"/>
  <c r="F59"/>
  <c r="BE137"/>
  <c r="BE190"/>
  <c r="BE213"/>
  <c r="BE233"/>
  <c r="BE256"/>
  <c r="BE273"/>
  <c r="BE330"/>
  <c r="BE338"/>
  <c r="BE391"/>
  <c r="BE425"/>
  <c r="BE440"/>
  <c r="BE468"/>
  <c r="BE495"/>
  <c r="BE505"/>
  <c r="BE530"/>
  <c r="BE550"/>
  <c r="BE586"/>
  <c i="5" r="BE179"/>
  <c r="BE187"/>
  <c r="BE195"/>
  <c r="BE198"/>
  <c r="BE208"/>
  <c r="BE247"/>
  <c r="BE253"/>
  <c r="BE259"/>
  <c r="BE269"/>
  <c r="BE273"/>
  <c r="BE290"/>
  <c r="BE313"/>
  <c r="BE320"/>
  <c r="BK224"/>
  <c r="J224"/>
  <c r="J72"/>
  <c i="6" r="F59"/>
  <c r="BE131"/>
  <c r="BE150"/>
  <c r="BE170"/>
  <c r="BE190"/>
  <c r="BE208"/>
  <c i="7" r="J60"/>
  <c r="BE112"/>
  <c r="BE122"/>
  <c r="BE126"/>
  <c r="BE149"/>
  <c r="BE153"/>
  <c r="BE177"/>
  <c r="BE179"/>
  <c r="BE181"/>
  <c r="BE189"/>
  <c r="BE193"/>
  <c r="BE197"/>
  <c r="BE222"/>
  <c i="8" r="BE123"/>
  <c r="BE135"/>
  <c r="BE151"/>
  <c r="BE192"/>
  <c i="9" r="E88"/>
  <c r="BE113"/>
  <c r="BE115"/>
  <c r="BE128"/>
  <c r="BE152"/>
  <c r="BE159"/>
  <c r="BE165"/>
  <c r="BE178"/>
  <c r="BE184"/>
  <c i="2" r="J102"/>
  <c r="BE127"/>
  <c r="BE182"/>
  <c r="BE284"/>
  <c r="BE292"/>
  <c r="BE301"/>
  <c r="BE369"/>
  <c r="BE372"/>
  <c r="BE378"/>
  <c r="BE394"/>
  <c r="BE456"/>
  <c r="BE459"/>
  <c r="BE510"/>
  <c r="BE515"/>
  <c r="BE577"/>
  <c r="BE608"/>
  <c i="3" r="E96"/>
  <c r="BE137"/>
  <c r="BE203"/>
  <c r="BE232"/>
  <c r="BE237"/>
  <c r="BE242"/>
  <c r="BE271"/>
  <c r="BE288"/>
  <c r="BE293"/>
  <c r="BE330"/>
  <c r="BE336"/>
  <c r="BE349"/>
  <c r="BE371"/>
  <c r="BE385"/>
  <c r="BE402"/>
  <c r="BE424"/>
  <c r="BE444"/>
  <c r="BE452"/>
  <c r="BE509"/>
  <c r="BE555"/>
  <c r="BE594"/>
  <c r="BE603"/>
  <c i="4" r="BE110"/>
  <c r="BE135"/>
  <c r="BE139"/>
  <c r="BE154"/>
  <c r="BE157"/>
  <c r="BE159"/>
  <c r="BE163"/>
  <c r="BE179"/>
  <c r="BE198"/>
  <c i="5" r="E50"/>
  <c r="BE105"/>
  <c r="BE108"/>
  <c r="BE114"/>
  <c r="BE150"/>
  <c r="BE206"/>
  <c r="BE212"/>
  <c r="BE228"/>
  <c r="BE237"/>
  <c r="BE255"/>
  <c r="BE275"/>
  <c r="BE283"/>
  <c r="BE297"/>
  <c r="BE305"/>
  <c r="BE307"/>
  <c r="BE309"/>
  <c i="6" r="BE113"/>
  <c r="BE126"/>
  <c r="BE147"/>
  <c r="BE156"/>
  <c r="BE168"/>
  <c r="BE179"/>
  <c r="BE186"/>
  <c r="BE193"/>
  <c i="7" r="F63"/>
  <c r="BE118"/>
  <c r="BE143"/>
  <c r="BE187"/>
  <c r="BE226"/>
  <c r="BE232"/>
  <c i="8" r="BE101"/>
  <c r="BE105"/>
  <c r="BE109"/>
  <c r="BE126"/>
  <c r="BE139"/>
  <c r="BE141"/>
  <c r="BE159"/>
  <c r="BE163"/>
  <c r="BE167"/>
  <c r="BE175"/>
  <c r="BE178"/>
  <c r="BE186"/>
  <c r="BE194"/>
  <c i="9" r="BE131"/>
  <c r="BE137"/>
  <c r="BE147"/>
  <c r="BE163"/>
  <c r="BE167"/>
  <c r="BE181"/>
  <c r="BE192"/>
  <c i="2" r="BE151"/>
  <c r="BE158"/>
  <c r="BE172"/>
  <c r="BE177"/>
  <c r="BE238"/>
  <c r="BE267"/>
  <c r="BE270"/>
  <c r="BE289"/>
  <c r="BE295"/>
  <c r="BE314"/>
  <c r="BE324"/>
  <c r="BE335"/>
  <c r="BE353"/>
  <c r="BE356"/>
  <c r="BE384"/>
  <c r="BE387"/>
  <c r="BE401"/>
  <c r="BE452"/>
  <c r="BE489"/>
  <c r="BE554"/>
  <c r="BE581"/>
  <c r="BE632"/>
  <c r="BE640"/>
  <c r="BE643"/>
  <c r="BK639"/>
  <c r="J639"/>
  <c r="J83"/>
  <c i="3" r="J102"/>
  <c r="F105"/>
  <c r="BE127"/>
  <c r="BE151"/>
  <c r="BE196"/>
  <c r="BE217"/>
  <c r="BE227"/>
  <c r="BE277"/>
  <c r="BE302"/>
  <c r="BE312"/>
  <c r="BE315"/>
  <c r="BE321"/>
  <c r="BE355"/>
  <c r="BE362"/>
  <c r="BE375"/>
  <c r="BE396"/>
  <c r="BE433"/>
  <c r="BE436"/>
  <c r="BE460"/>
  <c r="BE464"/>
  <c r="BE479"/>
  <c r="BE484"/>
  <c r="BE504"/>
  <c r="BE514"/>
  <c r="BE546"/>
  <c r="BE568"/>
  <c r="BE590"/>
  <c r="BE616"/>
  <c r="BE636"/>
  <c r="BE638"/>
  <c r="BK287"/>
  <c r="J287"/>
  <c r="J68"/>
  <c i="4" r="F59"/>
  <c r="BE104"/>
  <c r="BE132"/>
  <c r="BE177"/>
  <c r="BK141"/>
  <c r="J141"/>
  <c r="J68"/>
  <c i="5" r="BE117"/>
  <c r="BE153"/>
  <c r="BE157"/>
  <c r="BE166"/>
  <c r="BE172"/>
  <c r="BE190"/>
  <c r="BE202"/>
  <c r="BE219"/>
  <c r="BE244"/>
  <c r="BE249"/>
  <c r="BE261"/>
  <c r="BE279"/>
  <c r="BE286"/>
  <c r="BE299"/>
  <c r="BE302"/>
  <c r="BE316"/>
  <c r="BE322"/>
  <c i="6" r="BE106"/>
  <c r="BE110"/>
  <c r="BE117"/>
  <c r="BE166"/>
  <c r="BE177"/>
  <c r="BE196"/>
  <c r="BE204"/>
  <c r="BK99"/>
  <c r="J99"/>
  <c r="J66"/>
  <c i="7" r="BE114"/>
  <c r="BE116"/>
  <c r="BE139"/>
  <c r="BE145"/>
  <c r="BE155"/>
  <c r="BE157"/>
  <c r="BE166"/>
  <c r="BE168"/>
  <c r="BE191"/>
  <c r="BE199"/>
  <c r="BE209"/>
  <c r="BE220"/>
  <c i="8" r="J56"/>
  <c r="F87"/>
  <c r="BE93"/>
  <c r="BE95"/>
  <c r="BE99"/>
  <c r="BE107"/>
  <c r="BE113"/>
  <c r="BE117"/>
  <c r="BE145"/>
  <c r="BE165"/>
  <c r="BE173"/>
  <c r="BE188"/>
  <c r="BE196"/>
  <c i="9" r="BE123"/>
  <c r="BE144"/>
  <c r="BE150"/>
  <c r="BE161"/>
  <c r="BE194"/>
  <c i="2" r="BE165"/>
  <c r="BE218"/>
  <c r="BE245"/>
  <c r="BE251"/>
  <c r="BE278"/>
  <c r="BE298"/>
  <c r="BE306"/>
  <c r="BE320"/>
  <c r="BE404"/>
  <c r="BE465"/>
  <c r="BE473"/>
  <c r="BE478"/>
  <c r="BE535"/>
  <c r="BE559"/>
  <c r="BE569"/>
  <c r="BE590"/>
  <c r="BE621"/>
  <c r="BE625"/>
  <c r="BE635"/>
  <c r="BE652"/>
  <c r="BE656"/>
  <c r="BE658"/>
  <c r="BK642"/>
  <c r="J642"/>
  <c r="J84"/>
  <c i="3" r="BE122"/>
  <c r="BE132"/>
  <c r="BE177"/>
  <c r="BE182"/>
  <c r="BE187"/>
  <c r="BE252"/>
  <c r="BE282"/>
  <c r="BE324"/>
  <c r="BE327"/>
  <c r="BE358"/>
  <c r="BE365"/>
  <c r="BE381"/>
  <c r="BE390"/>
  <c r="BE414"/>
  <c r="BE430"/>
  <c r="BE458"/>
  <c r="BE474"/>
  <c r="BE489"/>
  <c r="BE538"/>
  <c r="BE550"/>
  <c r="BE577"/>
  <c r="BE598"/>
  <c r="BE606"/>
  <c r="BE613"/>
  <c r="BE621"/>
  <c r="BE624"/>
  <c r="BE627"/>
  <c r="BE632"/>
  <c r="BK620"/>
  <c r="BK619"/>
  <c r="J619"/>
  <c r="J82"/>
  <c r="BK623"/>
  <c r="J623"/>
  <c r="J84"/>
  <c r="BK626"/>
  <c r="J626"/>
  <c r="J85"/>
  <c i="4" r="BE116"/>
  <c r="BE122"/>
  <c r="BE125"/>
  <c r="BE145"/>
  <c r="BE147"/>
  <c r="BE170"/>
  <c r="BE182"/>
  <c r="BE185"/>
  <c r="BE189"/>
  <c r="BE200"/>
  <c r="BK138"/>
  <c r="J138"/>
  <c r="J67"/>
  <c i="5" r="J56"/>
  <c r="BE111"/>
  <c r="BE135"/>
  <c r="BE163"/>
  <c r="BE169"/>
  <c r="BE217"/>
  <c r="BE225"/>
  <c r="BE251"/>
  <c r="BE257"/>
  <c r="BE267"/>
  <c i="6" r="BE134"/>
  <c r="BE136"/>
  <c r="BE140"/>
  <c r="BE142"/>
  <c r="BE162"/>
  <c r="BE172"/>
  <c r="BE175"/>
  <c r="BK102"/>
  <c r="J102"/>
  <c r="J67"/>
  <c i="7" r="E52"/>
  <c r="BE104"/>
  <c r="BE106"/>
  <c r="BE131"/>
  <c r="BE151"/>
  <c r="BE161"/>
  <c r="BE175"/>
  <c r="BE185"/>
  <c r="BE195"/>
  <c r="BE201"/>
  <c r="BE207"/>
  <c r="BE224"/>
  <c r="BE230"/>
  <c i="8" r="E50"/>
  <c r="BE121"/>
  <c r="BE130"/>
  <c r="BE137"/>
  <c r="BE149"/>
  <c r="BE155"/>
  <c r="BE157"/>
  <c r="BE161"/>
  <c r="BE169"/>
  <c r="BE184"/>
  <c r="BE190"/>
  <c i="9" r="BE106"/>
  <c r="BE141"/>
  <c r="BE154"/>
  <c r="BE157"/>
  <c r="BE169"/>
  <c r="BE174"/>
  <c r="BE187"/>
  <c r="BE196"/>
  <c r="BE198"/>
  <c r="BE200"/>
  <c i="2" r="BE187"/>
  <c r="BE193"/>
  <c r="BE206"/>
  <c r="BE223"/>
  <c r="BE261"/>
  <c r="BE311"/>
  <c r="BE344"/>
  <c r="BE362"/>
  <c r="BE365"/>
  <c r="BE375"/>
  <c r="BE381"/>
  <c r="BE398"/>
  <c r="BE413"/>
  <c r="BE443"/>
  <c r="BE471"/>
  <c r="BE476"/>
  <c r="BE486"/>
  <c r="BE520"/>
  <c r="BE540"/>
  <c r="BE564"/>
  <c r="BE599"/>
  <c r="BE618"/>
  <c r="BK283"/>
  <c r="J283"/>
  <c r="J68"/>
  <c r="BK645"/>
  <c r="J645"/>
  <c r="J85"/>
  <c i="3" r="BE111"/>
  <c r="BE117"/>
  <c r="BE158"/>
  <c r="BE165"/>
  <c r="BE190"/>
  <c r="BE247"/>
  <c r="BE259"/>
  <c r="BE285"/>
  <c r="BE296"/>
  <c r="BE305"/>
  <c r="BE318"/>
  <c r="BE368"/>
  <c r="BE378"/>
  <c r="BE417"/>
  <c r="BE427"/>
  <c r="BE441"/>
  <c r="BE469"/>
  <c r="BE499"/>
  <c r="BE523"/>
  <c r="BE533"/>
  <c i="4" r="BE113"/>
  <c r="BE119"/>
  <c r="BE142"/>
  <c r="BE161"/>
  <c r="BE166"/>
  <c r="BE168"/>
  <c r="BE187"/>
  <c r="BE191"/>
  <c r="BE196"/>
  <c r="BK181"/>
  <c r="J181"/>
  <c r="J74"/>
  <c i="5" r="BE129"/>
  <c r="BE140"/>
  <c r="BE147"/>
  <c r="BE184"/>
  <c r="BE231"/>
  <c r="BE241"/>
  <c r="BE263"/>
  <c r="BE265"/>
  <c r="BE271"/>
  <c r="BE277"/>
  <c r="BE293"/>
  <c r="BE311"/>
  <c r="BE328"/>
  <c i="6" r="BE100"/>
  <c r="BE115"/>
  <c r="BE123"/>
  <c r="BE153"/>
  <c r="BE158"/>
  <c r="BE183"/>
  <c r="BE206"/>
  <c i="7" r="BE108"/>
  <c r="BE110"/>
  <c r="BE141"/>
  <c r="BE170"/>
  <c r="BE173"/>
  <c r="BE203"/>
  <c r="BE205"/>
  <c r="BE216"/>
  <c i="8" r="BE97"/>
  <c r="BE103"/>
  <c r="BE115"/>
  <c r="BE147"/>
  <c r="BE180"/>
  <c i="9" r="J60"/>
  <c r="BE110"/>
  <c r="BE126"/>
  <c r="BE133"/>
  <c r="BE135"/>
  <c r="BE139"/>
  <c r="BE171"/>
  <c r="BK105"/>
  <c r="BK103"/>
  <c r="J103"/>
  <c r="J68"/>
  <c i="8" r="F36"/>
  <c i="1" r="BA66"/>
  <c i="3" r="F36"/>
  <c i="1" r="BA57"/>
  <c i="8" r="F38"/>
  <c i="1" r="BC66"/>
  <c i="6" r="F36"/>
  <c i="1" r="BA63"/>
  <c i="9" r="F40"/>
  <c i="1" r="BC67"/>
  <c i="4" r="F39"/>
  <c i="1" r="BD59"/>
  <c i="9" r="F38"/>
  <c i="1" r="BA67"/>
  <c i="9" r="F39"/>
  <c i="1" r="BB67"/>
  <c i="7" r="J38"/>
  <c i="1" r="AW64"/>
  <c i="8" r="F39"/>
  <c i="1" r="BD66"/>
  <c i="6" r="F39"/>
  <c i="1" r="BD63"/>
  <c i="4" r="F37"/>
  <c i="1" r="BB59"/>
  <c i="6" r="F37"/>
  <c i="1" r="BB63"/>
  <c i="9" r="J38"/>
  <c i="1" r="AW67"/>
  <c i="3" r="F37"/>
  <c i="1" r="BB57"/>
  <c i="4" r="F38"/>
  <c i="1" r="BC59"/>
  <c i="7" r="F38"/>
  <c i="1" r="BA64"/>
  <c i="5" r="J36"/>
  <c i="1" r="AW60"/>
  <c i="8" r="J36"/>
  <c i="1" r="AW66"/>
  <c i="5" r="F36"/>
  <c i="1" r="BA60"/>
  <c i="2" r="F36"/>
  <c i="1" r="BA56"/>
  <c i="2" r="F37"/>
  <c i="1" r="BB56"/>
  <c i="9" r="F41"/>
  <c i="1" r="BD67"/>
  <c i="2" r="F38"/>
  <c i="1" r="BC56"/>
  <c i="7" r="F41"/>
  <c i="1" r="BD64"/>
  <c r="AS61"/>
  <c i="2" r="F39"/>
  <c i="1" r="BD56"/>
  <c i="7" r="F40"/>
  <c i="1" r="BC64"/>
  <c i="6" r="F38"/>
  <c i="1" r="BC63"/>
  <c i="7" r="F39"/>
  <c i="1" r="BB64"/>
  <c i="6" r="J36"/>
  <c i="1" r="AW63"/>
  <c i="5" r="F37"/>
  <c i="1" r="BB60"/>
  <c i="3" r="F38"/>
  <c i="1" r="BC57"/>
  <c i="4" r="J36"/>
  <c i="1" r="AW59"/>
  <c i="2" r="J36"/>
  <c i="1" r="AW56"/>
  <c i="8" r="F37"/>
  <c i="1" r="BB66"/>
  <c i="3" r="J36"/>
  <c i="1" r="AW57"/>
  <c i="3" r="F39"/>
  <c i="1" r="BD57"/>
  <c i="5" r="F38"/>
  <c i="1" r="BC60"/>
  <c i="4" r="F36"/>
  <c i="1" r="BA59"/>
  <c i="5" r="F39"/>
  <c i="1" r="BD60"/>
  <c i="6" l="1" r="P96"/>
  <c i="1" r="AU63"/>
  <c i="6" r="T96"/>
  <c i="9" r="P102"/>
  <c i="1" r="AU67"/>
  <c i="9" r="T102"/>
  <c i="4" r="T99"/>
  <c r="T98"/>
  <c i="5" r="R103"/>
  <c r="R102"/>
  <c i="6" r="R121"/>
  <c r="R96"/>
  <c i="4" r="P99"/>
  <c r="P98"/>
  <c i="1" r="AU59"/>
  <c i="3" r="P291"/>
  <c i="9" r="R121"/>
  <c r="R102"/>
  <c i="4" r="BK99"/>
  <c r="BK98"/>
  <c r="J98"/>
  <c i="3" r="R291"/>
  <c i="8" r="R91"/>
  <c r="R90"/>
  <c i="3" r="BK291"/>
  <c r="J291"/>
  <c r="J69"/>
  <c i="2" r="P287"/>
  <c r="T287"/>
  <c r="T108"/>
  <c i="3" r="T291"/>
  <c r="T108"/>
  <c i="2" r="R287"/>
  <c i="5" r="P103"/>
  <c r="P102"/>
  <c i="1" r="AU60"/>
  <c i="7" r="P124"/>
  <c i="5" r="T103"/>
  <c r="T102"/>
  <c i="8" r="T91"/>
  <c r="T90"/>
  <c i="7" r="T124"/>
  <c i="8" r="P91"/>
  <c r="P90"/>
  <c i="1" r="AU66"/>
  <c i="7" r="P99"/>
  <c i="1" r="AU64"/>
  <c i="7" r="BK124"/>
  <c r="J124"/>
  <c r="J70"/>
  <c i="3" r="R109"/>
  <c r="R108"/>
  <c i="7" r="T99"/>
  <c i="5" r="BK103"/>
  <c r="J103"/>
  <c r="J64"/>
  <c i="2" r="R108"/>
  <c i="6" r="BK121"/>
  <c r="J121"/>
  <c r="J69"/>
  <c i="3" r="P109"/>
  <c r="P108"/>
  <c i="1" r="AU57"/>
  <c i="2" r="P108"/>
  <c i="1" r="AU56"/>
  <c i="7" r="R124"/>
  <c r="R99"/>
  <c i="2" r="BK109"/>
  <c r="J109"/>
  <c r="J64"/>
  <c r="J110"/>
  <c r="J65"/>
  <c r="BK638"/>
  <c r="J638"/>
  <c r="J82"/>
  <c i="3" r="J620"/>
  <c r="J83"/>
  <c i="4" r="J100"/>
  <c r="J65"/>
  <c i="6" r="BK97"/>
  <c r="J97"/>
  <c r="J64"/>
  <c i="7" r="BK100"/>
  <c r="BK99"/>
  <c r="J99"/>
  <c r="J67"/>
  <c i="5" r="J104"/>
  <c r="J65"/>
  <c i="7" r="J125"/>
  <c r="J71"/>
  <c i="2" r="BK287"/>
  <c r="J287"/>
  <c r="J69"/>
  <c i="3" r="J292"/>
  <c r="J70"/>
  <c i="6" r="J122"/>
  <c r="J70"/>
  <c i="3" r="BK109"/>
  <c r="J109"/>
  <c r="J64"/>
  <c i="8" r="BK91"/>
  <c r="J91"/>
  <c r="J64"/>
  <c i="6" r="BK202"/>
  <c r="J202"/>
  <c r="J73"/>
  <c i="9" r="J105"/>
  <c r="J70"/>
  <c r="BK121"/>
  <c r="J121"/>
  <c r="J73"/>
  <c r="BK190"/>
  <c r="J190"/>
  <c r="J77"/>
  <c r="BK108"/>
  <c r="J108"/>
  <c r="J71"/>
  <c i="1" r="AU65"/>
  <c r="BB65"/>
  <c r="AX65"/>
  <c i="7" r="J37"/>
  <c i="1" r="AV64"/>
  <c r="AT64"/>
  <c i="8" r="F35"/>
  <c i="1" r="AZ66"/>
  <c r="BA55"/>
  <c r="BC58"/>
  <c r="AY58"/>
  <c r="BA65"/>
  <c r="AW65"/>
  <c i="5" r="J35"/>
  <c i="1" r="AV60"/>
  <c r="AT60"/>
  <c r="BC65"/>
  <c r="AY65"/>
  <c i="4" r="J32"/>
  <c i="1" r="AG59"/>
  <c r="BA62"/>
  <c r="BD55"/>
  <c r="BB62"/>
  <c r="BB61"/>
  <c r="AX61"/>
  <c i="9" r="J37"/>
  <c i="1" r="AV67"/>
  <c r="AT67"/>
  <c r="BB58"/>
  <c r="AX58"/>
  <c i="4" r="J35"/>
  <c i="1" r="AV59"/>
  <c r="AT59"/>
  <c i="2" r="J35"/>
  <c i="1" r="AV56"/>
  <c r="AT56"/>
  <c r="BA58"/>
  <c r="AW58"/>
  <c i="4" r="F35"/>
  <c i="1" r="AZ59"/>
  <c i="9" r="F37"/>
  <c i="1" r="AZ67"/>
  <c i="3" r="J35"/>
  <c i="1" r="AV57"/>
  <c r="AT57"/>
  <c r="BD62"/>
  <c i="3" r="F35"/>
  <c i="1" r="AZ57"/>
  <c i="8" r="J35"/>
  <c i="1" r="AV66"/>
  <c r="AT66"/>
  <c i="7" r="F37"/>
  <c i="1" r="AZ64"/>
  <c r="BC55"/>
  <c r="AY55"/>
  <c r="AU62"/>
  <c r="AU61"/>
  <c i="6" r="J35"/>
  <c i="1" r="AV63"/>
  <c r="AT63"/>
  <c r="BC62"/>
  <c r="AY62"/>
  <c r="BB55"/>
  <c r="BD65"/>
  <c r="BD58"/>
  <c i="5" r="F35"/>
  <c i="1" r="AZ60"/>
  <c r="AS54"/>
  <c i="2" r="F35"/>
  <c i="1" r="AZ56"/>
  <c i="6" r="F35"/>
  <c i="1" r="AZ63"/>
  <c i="4" l="1" r="J41"/>
  <c i="9" r="BK102"/>
  <c r="J102"/>
  <c i="4" r="J63"/>
  <c r="J99"/>
  <c r="J64"/>
  <c i="7" r="J100"/>
  <c r="J68"/>
  <c i="8" r="BK90"/>
  <c r="J90"/>
  <c i="2" r="BK108"/>
  <c r="J108"/>
  <c i="3" r="BK108"/>
  <c r="J108"/>
  <c r="J63"/>
  <c i="5" r="BK102"/>
  <c r="J102"/>
  <c i="6" r="BK96"/>
  <c r="J96"/>
  <c r="J63"/>
  <c i="1" r="AN59"/>
  <c r="BD61"/>
  <c r="BA61"/>
  <c r="AW61"/>
  <c r="AW62"/>
  <c r="AZ55"/>
  <c r="AV55"/>
  <c r="AU55"/>
  <c r="AX62"/>
  <c r="AU58"/>
  <c i="9" r="J34"/>
  <c i="1" r="AG67"/>
  <c r="AN67"/>
  <c r="BB54"/>
  <c r="W31"/>
  <c i="8" r="J32"/>
  <c i="1" r="AG66"/>
  <c r="AN66"/>
  <c r="BC61"/>
  <c r="AY61"/>
  <c r="AZ62"/>
  <c r="AV62"/>
  <c r="AW55"/>
  <c i="5" r="J32"/>
  <c i="1" r="AG60"/>
  <c r="AN60"/>
  <c r="AZ58"/>
  <c r="AV58"/>
  <c r="AT58"/>
  <c r="AX55"/>
  <c i="2" r="J32"/>
  <c i="1" r="AG56"/>
  <c r="AN56"/>
  <c i="7" r="J34"/>
  <c i="1" r="AG64"/>
  <c r="AN64"/>
  <c r="AZ65"/>
  <c r="AV65"/>
  <c r="AT65"/>
  <c i="5" l="1" r="J63"/>
  <c i="8" r="J63"/>
  <c i="7" r="J43"/>
  <c i="9" r="J43"/>
  <c i="2" r="J63"/>
  <c i="8" r="J41"/>
  <c i="9" r="J67"/>
  <c i="2" r="J41"/>
  <c i="5" r="J41"/>
  <c i="1" r="BD54"/>
  <c r="W33"/>
  <c r="BA54"/>
  <c r="AW54"/>
  <c r="AK30"/>
  <c r="BC54"/>
  <c r="W32"/>
  <c i="6" r="J32"/>
  <c i="1" r="AG63"/>
  <c r="AN63"/>
  <c i="3" r="J32"/>
  <c i="1" r="AG57"/>
  <c r="AN57"/>
  <c r="AG65"/>
  <c r="AN65"/>
  <c r="AT62"/>
  <c r="AU54"/>
  <c r="AX54"/>
  <c r="AT55"/>
  <c r="AZ61"/>
  <c r="AV61"/>
  <c r="AT61"/>
  <c r="AG58"/>
  <c r="AN58"/>
  <c i="6" l="1" r="J41"/>
  <c i="3" r="J41"/>
  <c i="1" r="W30"/>
  <c r="AZ54"/>
  <c r="W29"/>
  <c r="AG55"/>
  <c r="AN55"/>
  <c r="AY54"/>
  <c r="AG62"/>
  <c r="AG61"/>
  <c r="AN61"/>
  <c l="1" r="AN62"/>
  <c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<sst xmlns="http://schemas.openxmlformats.org/spreadsheetml/2006/main">
  <si>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</si>
  <si>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</si>
  <si>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</si>
  <si>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</si>
  <si>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</si>
  <si>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{946b4d79-e2fc-472e-8b10-8769185c4d3e}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</si>
  <si>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</si>
  <si>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</si>
  <si>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</si>
  <si>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</si>
  <si>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</si>
  <si>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</si>
  <si>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</si>
  <si>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</si>
  <si>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13012026_VZ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</si>
  <si>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</si>
  <si>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</si>
  <si>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IROP výzva 37 (ZŠ Akademika Heyrovského)</t>
  </si>
  <si>
    <t>KSO:</t>
  </si>
  <si>
    <t/>
  </si>
  <si>
    <t>CC-CZ:</t>
  </si>
  <si>
    <t>Místo:</t>
  </si>
  <si>
    <t>ZŠ Akademika Heyrovského</t>
  </si>
  <si>
    <t>Datum:</t>
  </si>
  <si>
    <t>29. 1. 2026</t>
  </si>
  <si>
    <t>Zadavatel:</t>
  </si>
  <si>
    <t>IČ:</t>
  </si>
  <si>
    <t>Statutární město Chomutov</t>
  </si>
  <si>
    <t>DIČ:</t>
  </si>
  <si>
    <t>Účastník:</t>
  </si>
  <si>
    <t>Vyplň údaj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</si>
  <si>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</si>
  <si>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</si>
  <si>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</si>
  <si>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</si>
  <si>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</si>
  <si>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</si>
  <si>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</si>
  <si>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</si>
  <si>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</si>
  <si>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</si>
  <si>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</si>
  <si>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</si>
  <si>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</si>
  <si>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</si>
  <si>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</si>
  <si>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</si>
  <si>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</si>
  <si>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</si>
  <si>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</si>
  <si>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</si>
  <si>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</si>
  <si>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</si>
  <si>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</si>
  <si>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</si>
  <si>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</si>
  <si>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</si>
  <si>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</si>
  <si>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</si>
  <si>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</si>
  <si>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</si>
  <si>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</si>
  <si>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</si>
  <si>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</si>
  <si>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</si>
  <si>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</si>
  <si>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</si>
  <si>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</si>
  <si>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</si>
  <si>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</si>
  <si>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</si>
  <si>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</si>
  <si>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</si>
  <si>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</si>
  <si>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</si>
  <si>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</si>
  <si>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1-2023</t>
  </si>
  <si>
    <t>Architektonicko stavební řešení</t>
  </si>
  <si>
    <t>STA</t>
  </si>
  <si>
    <t>1</t>
  </si>
  <si>
    <t>{086c5f1b-e080-4836-a5ce-0f2bb6e00140}</t>
  </si>
  <si>
    <t>2</t>
  </si>
  <si>
    <t>/</t>
  </si>
  <si>
    <t>SO-01</t>
  </si>
  <si>
    <t>Učebna biologie a chemie č.m.229</t>
  </si>
  <si>
    <t>Soupis</t>
  </si>
  <si>
    <t>{8d7d12af-d2e9-47c4-8fc5-e8c09ecfde0b}</t>
  </si>
  <si>
    <t>SO-02</t>
  </si>
  <si>
    <t>Učebna fyziky a zeměpisu č.m.234</t>
  </si>
  <si>
    <t>{a645904b-079c-446c-ade4-a50fc5d45075}</t>
  </si>
  <si>
    <t>2-2023</t>
  </si>
  <si>
    <t>Strukturovaná kabeláž</t>
  </si>
  <si>
    <t>{152f4ae6-4a87-4a36-8155-6d922b92f458}</t>
  </si>
  <si>
    <t>Učebna biologie a chemie č.m229</t>
  </si>
  <si>
    <t>{ba8e2892-d7b1-4258-a148-1660d03e9358}</t>
  </si>
  <si>
    <t>{216a393e-75f4-41c8-966e-877cad4b42ce}</t>
  </si>
  <si>
    <t>3-2023</t>
  </si>
  <si>
    <t>Silnoproudá elektrotechnika</t>
  </si>
  <si>
    <t>{9ebae55e-845d-4f3d-b75e-00bfcfe2ee33}</t>
  </si>
  <si>
    <t>{77719257-8e84-4881-b48b-e041d914d5fd}</t>
  </si>
  <si>
    <t>3</t>
  </si>
  <si>
    <t>###NOINSERT###</t>
  </si>
  <si>
    <t>Učebna biologie a chemie č.m.229 materiál</t>
  </si>
  <si>
    <t>{2db34900-54ca-4d7f-b506-bd46b2c3e7e5}</t>
  </si>
  <si>
    <t>{6b857d8a-d451-4b0b-a287-851c7a7587d5}</t>
  </si>
  <si>
    <t>Učebna fyziky a zeměpisu č.m.234 montáž</t>
  </si>
  <si>
    <t>{c29820e5-0a50-474f-8657-64055131e54f}</t>
  </si>
  <si>
    <t>KRYCÍ LIST SOUPISU PRACÍ</t>
  </si>
  <si>
    <t>Objekt:</t>
  </si>
  <si>
    <t>1-2023 - Architektonicko stavební řešení</t>
  </si>
  <si>
    <t>Soupis:</t>
  </si>
  <si>
    <t>SO-01 - Učebna biologie a chemie č.m.229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</si>
  <si>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</si>
  <si>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</si>
  <si>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</si>
  <si>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</si>
  <si>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</si>
  <si>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</si>
  <si>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</si>
  <si>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</si>
  <si>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</si>
  <si>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</si>
  <si>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</si>
  <si>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</si>
  <si>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</si>
  <si>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</si>
  <si>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</si>
  <si>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</si>
  <si>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</si>
  <si>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</si>
  <si>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</si>
  <si>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</si>
  <si>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</si>
  <si>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</si>
  <si>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</si>
  <si>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</si>
  <si>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</si>
  <si>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</si>
  <si>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</si>
  <si>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</si>
  <si>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</si>
  <si>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</si>
  <si>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</si>
  <si>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</si>
  <si>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</si>
  <si>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</si>
  <si>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</si>
  <si>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</si>
  <si>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</si>
  <si>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</si>
  <si>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</si>
  <si>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</si>
  <si>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</si>
  <si>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</si>
  <si>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</si>
  <si>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</si>
  <si>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</si>
  <si>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</si>
  <si>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619991011</t>
  </si>
  <si>
    <t>Obalení samostatných konstrukcí a prvků PE fólií</t>
  </si>
  <si>
    <t>m2</t>
  </si>
  <si>
    <t>CS ÚRS 2025 02</t>
  </si>
  <si>
    <t>4</t>
  </si>
  <si>
    <t>-1629093336</t>
  </si>
  <si>
    <t>PP</t>
  </si>
  <si>
    <t>Zakrytí vnitřních ploch před znečištěním PE fólií včetně pozdějšího odkrytí samostatných konstrukcí a prvků</t>
  </si>
  <si>
    <t>Online PSC</t>
  </si>
  <si>
    <t>https://podminky.urs.cz/item/CS_URS_2025_02/619991011</t>
  </si>
  <si>
    <t>VV</t>
  </si>
  <si>
    <t>"okna" 2,35*2,4*4</t>
  </si>
  <si>
    <t>"dveře" 0,9*1,97*2</t>
  </si>
  <si>
    <t>Součet</t>
  </si>
  <si>
    <t>611325412</t>
  </si>
  <si>
    <t>Oprava vnitřní vápenocementové hladké omítky tl do 20 mm stropů v rozsahu plochy přes 10 do 30 %</t>
  </si>
  <si>
    <t>-757670917</t>
  </si>
  <si>
    <t>Oprava vápenocementové omítky vnitřních ploch hladké, tl. do 20 mm stropů, v rozsahu opravované plochy přes 10 do 30%</t>
  </si>
  <si>
    <t>https://podminky.urs.cz/item/CS_URS_2025_02/611325412</t>
  </si>
  <si>
    <t xml:space="preserve">"uč. biolog. a přírod. č.m. 229,  výměra dle PD" 86,81</t>
  </si>
  <si>
    <t>611131121</t>
  </si>
  <si>
    <t>Penetrační disperzní nátěr vnitřních stropů nanášený ručně</t>
  </si>
  <si>
    <t>2116288797</t>
  </si>
  <si>
    <t>Podkladní a spojovací vrstva vnitřních omítaných ploch penetrace disperzní nanášená ručně stropů</t>
  </si>
  <si>
    <t>https://podminky.urs.cz/item/CS_URS_2025_02/611131121</t>
  </si>
  <si>
    <t>611142001</t>
  </si>
  <si>
    <t>Pletivo sklovláknité vnitřních stropů vtlačené do tmelu</t>
  </si>
  <si>
    <t>-382922663</t>
  </si>
  <si>
    <t>Pletivo vnitřních ploch v ploše nebo pruzích, na plném podkladu sklovláknité vtlačené do tmelu včetně tmelu stropů</t>
  </si>
  <si>
    <t>https://podminky.urs.cz/item/CS_URS_2025_02/611142001</t>
  </si>
  <si>
    <t>5</t>
  </si>
  <si>
    <t>611311131</t>
  </si>
  <si>
    <t>Vápenný štuk vnitřních rovných stropů tloušťky do 3 mm</t>
  </si>
  <si>
    <t>1980538243</t>
  </si>
  <si>
    <t>Vápenný štuk vnitřních ploch tloušťky do 3 mm vodorovných konstrukcí stropů rovných</t>
  </si>
  <si>
    <t>https://podminky.urs.cz/item/CS_URS_2025_02/611311131</t>
  </si>
  <si>
    <t>612131101</t>
  </si>
  <si>
    <t>Cementový postřik vnitřních stěn nanášený celoplošně ručně</t>
  </si>
  <si>
    <t>1467702756</t>
  </si>
  <si>
    <t>Podkladní a spojovací vrstva vnitřních omítaných ploch cementový postřik nanášený ručně celoplošně stěn</t>
  </si>
  <si>
    <t>https://podminky.urs.cz/item/CS_URS_2025_02/612131101</t>
  </si>
  <si>
    <t>"uč. biolog. a přírod. č.m. 229" (12,0+7,31+12,0+7,31+0,3)*3,24</t>
  </si>
  <si>
    <t>"odpočet dveří" -0,9*1,97*2</t>
  </si>
  <si>
    <t>"odpočet oken" -2,35*2,4*4</t>
  </si>
  <si>
    <t>7</t>
  </si>
  <si>
    <t>612321121</t>
  </si>
  <si>
    <t>Vápenocementová omítka hladká jednovrstvá vnitřních stěn nanášená ručně</t>
  </si>
  <si>
    <t>-1535388382</t>
  </si>
  <si>
    <t>Omítka vápenocementová vnitřních ploch nanášená ručně jednovrstvá, tloušťky do 10 mm hladká svislých konstrukcí stěn</t>
  </si>
  <si>
    <t>https://podminky.urs.cz/item/CS_URS_2025_02/612321121</t>
  </si>
  <si>
    <t>8</t>
  </si>
  <si>
    <t>612321191</t>
  </si>
  <si>
    <t>Příplatek k vápenocementové omítce vnitřních stěn za každých dalších 5 mm tloušťky ručně</t>
  </si>
  <si>
    <t>1357715843</t>
  </si>
  <si>
    <t>Omítka vápenocementová vnitřních ploch nanášená ručně Příplatek k cenám za každých dalších i započatých 5 mm tloušťky omítky přes 10 mm stěn</t>
  </si>
  <si>
    <t>https://podminky.urs.cz/item/CS_URS_2025_02/612321191</t>
  </si>
  <si>
    <t>9</t>
  </si>
  <si>
    <t>612131121</t>
  </si>
  <si>
    <t>Penetrační disperzní nátěr vnitřních stěn nanášený ručně</t>
  </si>
  <si>
    <t>-1670140213</t>
  </si>
  <si>
    <t>Podkladní a spojovací vrstva vnitřních omítaných ploch penetrace disperzní nanášená ručně stěn</t>
  </si>
  <si>
    <t>https://podminky.urs.cz/item/CS_URS_2025_02/612131121</t>
  </si>
  <si>
    <t>10</t>
  </si>
  <si>
    <t>612311131</t>
  </si>
  <si>
    <t>Vápenný štuk vnitřních stěn tloušťky do 3 mm</t>
  </si>
  <si>
    <t>2138453843</t>
  </si>
  <si>
    <t>Vápenný štuk vnitřních ploch tloušťky do 3 mm svislých konstrukcí stěn</t>
  </si>
  <si>
    <t>https://podminky.urs.cz/item/CS_URS_2025_02/612311131</t>
  </si>
  <si>
    <t>11</t>
  </si>
  <si>
    <t>613131121</t>
  </si>
  <si>
    <t>Penetrační disperzní nátěr vnitřních pilířů nebo sloupů nanášený ručně</t>
  </si>
  <si>
    <t>-719465224</t>
  </si>
  <si>
    <t>Podkladní a spojovací vrstva vnitřních omítaných ploch penetrace disperzní nanášená ručně pilířů nebo sloupů</t>
  </si>
  <si>
    <t>https://podminky.urs.cz/item/CS_URS_2025_02/613131121</t>
  </si>
  <si>
    <t>"sloupy v učebně 3-str" ((0,4*3)*2,34)*4</t>
  </si>
  <si>
    <t>613142001</t>
  </si>
  <si>
    <t>Pletivo sklovláknité vnitřních pilířů nebo sloupů vtlačené do tmelu</t>
  </si>
  <si>
    <t>565854715</t>
  </si>
  <si>
    <t>Pletivo vnitřních ploch v ploše nebo pruzích, na plném podkladu sklovláknité vtlačené do tmelu včetně tmelu pilířů nebo sloupů</t>
  </si>
  <si>
    <t>https://podminky.urs.cz/item/CS_URS_2025_02/613142001</t>
  </si>
  <si>
    <t>13</t>
  </si>
  <si>
    <t>613311131</t>
  </si>
  <si>
    <t>Vápenný štuk vnitřních pilířů nebo sloupů tloušťky do 3 mm</t>
  </si>
  <si>
    <t>-1982808956</t>
  </si>
  <si>
    <t>Vápenný štuk vnitřních ploch tloušťky do 3 mm svislých konstrukcí pilířů nebo sloupů</t>
  </si>
  <si>
    <t>https://podminky.urs.cz/item/CS_URS_2025_02/613311131</t>
  </si>
  <si>
    <t>14</t>
  </si>
  <si>
    <t>612315111</t>
  </si>
  <si>
    <t>Vápenná hladká omítka rýh ve stěnách š do 150 mm</t>
  </si>
  <si>
    <t>-3454868</t>
  </si>
  <si>
    <t>Vápenná omítka rýh hladká ve stěnách, šířky rýhy do 150 mm</t>
  </si>
  <si>
    <t>https://podminky.urs.cz/item/CS_URS_2025_02/612315111</t>
  </si>
  <si>
    <t>15</t>
  </si>
  <si>
    <t>612135101</t>
  </si>
  <si>
    <t>Hrubá výplň rýh ve stěnách maltou jakékoli šířky rýhy</t>
  </si>
  <si>
    <t>-451808728</t>
  </si>
  <si>
    <t>Hrubá výplň rýh maltou jakékoli šířky rýhy ve stěnách</t>
  </si>
  <si>
    <t>https://podminky.urs.cz/item/CS_URS_2025_02/612135101</t>
  </si>
  <si>
    <t>16</t>
  </si>
  <si>
    <t>612315112</t>
  </si>
  <si>
    <t>Vápenná hladká omítka rýh ve stěnách š přes 150 do 300 mm</t>
  </si>
  <si>
    <t>-1316241763</t>
  </si>
  <si>
    <t>Vápenná omítka rýh hladká ve stěnách, šířky rýhy přes 150 do 300 mm</t>
  </si>
  <si>
    <t>https://podminky.urs.cz/item/CS_URS_2025_02/612315112</t>
  </si>
  <si>
    <t>17</t>
  </si>
  <si>
    <t>619995001</t>
  </si>
  <si>
    <t>Začištění omítek kolem oken, dveří, podlah nebo obkladů</t>
  </si>
  <si>
    <t>m</t>
  </si>
  <si>
    <t>1245660056</t>
  </si>
  <si>
    <t>Začištění omítek (s dodáním hmot) kolem oken, dveří, podlah, obkladů apod.</t>
  </si>
  <si>
    <t>https://podminky.urs.cz/item/CS_URS_2025_02/619995001</t>
  </si>
  <si>
    <t>"obklady" 0,6+2,27+2+2+2</t>
  </si>
  <si>
    <t>"okna" (2,35+2,4+2,4)*4</t>
  </si>
  <si>
    <t>"dveře" (1,97+1+1,97)*2</t>
  </si>
  <si>
    <t>18</t>
  </si>
  <si>
    <t>64294.11R</t>
  </si>
  <si>
    <t>Repase stávajících zárubní 900x1970 včetně nátěru.</t>
  </si>
  <si>
    <t>ks</t>
  </si>
  <si>
    <t>-774567517</t>
  </si>
  <si>
    <t>P</t>
  </si>
  <si>
    <t>Poznámka k položce:_x000d_
Natřeno ve 3 vrstvách bílou barvou, RAL 9001/9003</t>
  </si>
  <si>
    <t>19</t>
  </si>
  <si>
    <t>631312141</t>
  </si>
  <si>
    <t>Doplnění rýh v dosavadních mazaninách betonem prostým</t>
  </si>
  <si>
    <t>m3</t>
  </si>
  <si>
    <t>-826456903</t>
  </si>
  <si>
    <t>Doplnění dosavadních mazanin prostým betonem s dodáním hmot, bez potěru, plochy jednotlivě rýh v dosavadních mazaninách</t>
  </si>
  <si>
    <t>https://podminky.urs.cz/item/CS_URS_2025_02/631312141</t>
  </si>
  <si>
    <t>"KT1 - KO125 4*pr.32mm pro slaboproud" 0,07*0,15*3,5</t>
  </si>
  <si>
    <t>"4*chránička pr.32mm" -0,032*0,032*4*3,5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</si>
  <si>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</si>
  <si>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</si>
  <si>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</si>
  <si>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</si>
  <si>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1933410137</t>
  </si>
  <si>
    <t>Lešení pomocné pracovní pro objekty pozemních staveb pro zatížení do 150 kg/m2, o výšce lešeňové podlahy do 1,9 m</t>
  </si>
  <si>
    <t>https://podminky.urs.cz/item/CS_URS_2025_02/949101111</t>
  </si>
  <si>
    <t>952901111</t>
  </si>
  <si>
    <t>Vyčištění budov bytové a občanské výstavby při výšce podlaží do 4 m</t>
  </si>
  <si>
    <t>-413097019</t>
  </si>
  <si>
    <t>Vyčištění budov nebo objektů před předáním do užívání budov bytové nebo občanské výstavby, světlé výšky podlaží do 4 m</t>
  </si>
  <si>
    <t>https://podminky.urs.cz/item/CS_URS_2025_02/952901111</t>
  </si>
  <si>
    <t>22</t>
  </si>
  <si>
    <t>965046111</t>
  </si>
  <si>
    <t>Broušení stávajících betonových podlah úběr do 3 mm</t>
  </si>
  <si>
    <t>-688894406</t>
  </si>
  <si>
    <t>https://podminky.urs.cz/item/CS_URS_2025_02/965046111</t>
  </si>
  <si>
    <t>23</t>
  </si>
  <si>
    <t>977151111</t>
  </si>
  <si>
    <t>Jádrové vrty diamantovými korunkami do stavebních materiálů D do 35 mm</t>
  </si>
  <si>
    <t>-1502678901</t>
  </si>
  <si>
    <t>Jádrové vrty diamantovými korunkami do stavebních materiálů (železobetonu, betonu, cihel, obkladů, dlažeb, kamene) průměru do 35 mm</t>
  </si>
  <si>
    <t>https://podminky.urs.cz/item/CS_URS_2025_02/977151111</t>
  </si>
  <si>
    <t>"kanalizace DN75, pro dřez v katedře"0,5</t>
  </si>
  <si>
    <t>24</t>
  </si>
  <si>
    <t>977151117</t>
  </si>
  <si>
    <t>Jádrové vrty diamantovými korunkami do stavebních materiálů D přes 80 do 90 mm</t>
  </si>
  <si>
    <t>-125924117</t>
  </si>
  <si>
    <t>Jádrové vrty diamantovými korunkami do stavebních materiálů (železobetonu, betonu, cihel, obkladů, dlažeb, kamene) průměru přes 80 do 90 mm</t>
  </si>
  <si>
    <t>https://podminky.urs.cz/item/CS_URS_2025_02/977151117</t>
  </si>
  <si>
    <t>25</t>
  </si>
  <si>
    <t>978013191</t>
  </si>
  <si>
    <t>Otlučení (osekání) vnitřní vápenné nebo vápenocementové omítky stěn v rozsahu přes 50 do 100 %</t>
  </si>
  <si>
    <t>1795649834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</si>
  <si>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</si>
  <si>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</si>
  <si>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26</t>
  </si>
  <si>
    <t>978035117</t>
  </si>
  <si>
    <t>Odstranění tenkovrstvé omítky tl do 2 mm obroušením v rozsahu přes 50 do 100 %</t>
  </si>
  <si>
    <t>-2097027580</t>
  </si>
  <si>
    <t>Odstranění tenkovrstvých omítek nebo štuku tloušťky do 2 mm obroušením, rozsahu přes 50 do 100%</t>
  </si>
  <si>
    <t>https://podminky.urs.cz/item/CS_URS_2025_02/978035117</t>
  </si>
  <si>
    <t>27</t>
  </si>
  <si>
    <t>978059541</t>
  </si>
  <si>
    <t>Odsekání a odebrání obkladů stěn z vnitřních obkládaček plochy přes 1 m2</t>
  </si>
  <si>
    <t>707952666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</si>
  <si>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</si>
  <si>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</si>
  <si>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2,27*1,4</t>
  </si>
  <si>
    <t>28</t>
  </si>
  <si>
    <t>974042544</t>
  </si>
  <si>
    <t>Vysekání rýh v dlažbě betonové nebo jiné monolitické hl do 70 mm š do 150 mm</t>
  </si>
  <si>
    <t>2125262409</t>
  </si>
  <si>
    <t>Vysekání rýh v betonové nebo jiné monolitické dlažbě s betonovým podkladem do hl.70 mm a šířky do 150 mm</t>
  </si>
  <si>
    <t>https://podminky.urs.cz/item/CS_URS_2025_02/974042544</t>
  </si>
  <si>
    <t>"KT1-KO125 4*pr.32mm" 3,5</t>
  </si>
  <si>
    <t>29</t>
  </si>
  <si>
    <t>974031144</t>
  </si>
  <si>
    <t>Vysekání rýh ve zdivu cihelném hl do 70 mm š do 150 mm</t>
  </si>
  <si>
    <t>837827680</t>
  </si>
  <si>
    <t>Vysekání rýh ve zdivu cihelném na maltu vápennou nebo vápenocementovou do hl. 70 mm a šířky do 150 mm</t>
  </si>
  <si>
    <t>https://podminky.urs.cz/item/CS_URS_2025_02/974031144</t>
  </si>
  <si>
    <t>"KO125-KP 64/5 3*chránička pr.32mm" 1,5</t>
  </si>
  <si>
    <t>997</t>
  </si>
  <si>
    <t>Přesun sutě</t>
  </si>
  <si>
    <t>30</t>
  </si>
  <si>
    <t>997013212</t>
  </si>
  <si>
    <t>Vnitrostaveništní doprava suti a vybouraných hmot pro budovy v přes 6 do 9 m ručně</t>
  </si>
  <si>
    <t>t</t>
  </si>
  <si>
    <t>1568098135</t>
  </si>
  <si>
    <t>Vnitrostaveništní doprava suti a vybouraných hmot vodorovně do 50 m s naložením ručně pro budovy a haly výšky přes 6 do 9 m</t>
  </si>
  <si>
    <t>https://podminky.urs.cz/item/CS_URS_2025_02/997013212</t>
  </si>
  <si>
    <t>31</t>
  </si>
  <si>
    <t>997013501</t>
  </si>
  <si>
    <t>Odvoz suti a vybouraných hmot na skládku nebo meziskládku do 1 km se složením</t>
  </si>
  <si>
    <t>937329017</t>
  </si>
  <si>
    <t>Odvoz suti a vybouraných hmot na skládku nebo meziskládku se složením, na vzdálenost do 1 km</t>
  </si>
  <si>
    <t>https://podminky.urs.cz/item/CS_URS_2025_02/997013501</t>
  </si>
  <si>
    <t>32</t>
  </si>
  <si>
    <t>997013509</t>
  </si>
  <si>
    <t>Příplatek k odvozu suti a vybouraných hmot na skládku ZKD 1 km přes 1 km</t>
  </si>
  <si>
    <t>-194670739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</si>
  <si>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</si>
  <si>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</si>
  <si>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10"km"*5,719</t>
  </si>
  <si>
    <t>33</t>
  </si>
  <si>
    <t>997013609</t>
  </si>
  <si>
    <t>Poplatek za uložení na skládce (skládkovné) stavebního odpadu ze směsí nebo oddělených frakcí betonu, cihel a keramických výrobků kód odpadu 17 01 07</t>
  </si>
  <si>
    <t>703528570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</si>
  <si>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</si>
  <si>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https://podminky.urs.cz/item/CS_URS_2025_02/997013609</t>
  </si>
  <si>
    <t>34</t>
  </si>
  <si>
    <t>99701R</t>
  </si>
  <si>
    <t>Pronájem kontejneru</t>
  </si>
  <si>
    <t>kpl</t>
  </si>
  <si>
    <t>-1360498491</t>
  </si>
  <si>
    <t>998</t>
  </si>
  <si>
    <t>Přesun hmot</t>
  </si>
  <si>
    <t>35</t>
  </si>
  <si>
    <t>998011002</t>
  </si>
  <si>
    <t>Přesun hmot pro budovy zděné v přes 6 do 12 m</t>
  </si>
  <si>
    <t>726962171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</si>
  <si>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</si>
  <si>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</si>
  <si>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</si>
  <si>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</si>
  <si>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721</t>
  </si>
  <si>
    <t>Zdravotechnika - vnitřní kanalizace</t>
  </si>
  <si>
    <t>36</t>
  </si>
  <si>
    <t>721171903</t>
  </si>
  <si>
    <t>Potrubí z PP vsazení odbočky do hrdla DN 50</t>
  </si>
  <si>
    <t>kus</t>
  </si>
  <si>
    <t>945717534</t>
  </si>
  <si>
    <t>Opravy odpadního potrubí plastového vsazení odbočky do potrubí DN 50</t>
  </si>
  <si>
    <t>https://podminky.urs.cz/item/CS_URS_2025_02/721171903</t>
  </si>
  <si>
    <t>37</t>
  </si>
  <si>
    <t>721171913</t>
  </si>
  <si>
    <t>Potrubí z PP propojení potrubí DN 50</t>
  </si>
  <si>
    <t>1035731333</t>
  </si>
  <si>
    <t>Opravy odpadního potrubí plastového propojení dosavadního potrubí DN 50</t>
  </si>
  <si>
    <t>https://podminky.urs.cz/item/CS_URS_2025_02/721171913</t>
  </si>
  <si>
    <t>38</t>
  </si>
  <si>
    <t>721171914</t>
  </si>
  <si>
    <t>Potrubí z PP propojení potrubí DN 75</t>
  </si>
  <si>
    <t>752955665</t>
  </si>
  <si>
    <t>Opravy odpadního potrubí plastového propojení dosavadního potrubí DN 75</t>
  </si>
  <si>
    <t>https://podminky.urs.cz/item/CS_URS_2025_02/721171914</t>
  </si>
  <si>
    <t>39</t>
  </si>
  <si>
    <t>721173723</t>
  </si>
  <si>
    <t>Potrubí kanalizační z PE připojovací DN 50</t>
  </si>
  <si>
    <t>-1635672926</t>
  </si>
  <si>
    <t>Potrubí z trub polyetylenových svařované připojovací DN 50</t>
  </si>
  <si>
    <t>https://podminky.urs.cz/item/CS_URS_2025_02/721173723</t>
  </si>
  <si>
    <t>40</t>
  </si>
  <si>
    <t>721171904</t>
  </si>
  <si>
    <t>Potrubí z PP vsazení odbočky do hrdla DN 75</t>
  </si>
  <si>
    <t>-1544069045</t>
  </si>
  <si>
    <t>Opravy odpadního potrubí plastového vsazení odbočky do potrubí DN 75</t>
  </si>
  <si>
    <t>https://podminky.urs.cz/item/CS_URS_2025_02/721171904</t>
  </si>
  <si>
    <t>"odbočka pro dřez v katedře, pod stropem" 1</t>
  </si>
  <si>
    <t>41</t>
  </si>
  <si>
    <t>721174004</t>
  </si>
  <si>
    <t>Potrubí kanalizační z PP svodné DN 75</t>
  </si>
  <si>
    <t>-793184501</t>
  </si>
  <si>
    <t>Potrubí z trub polypropylenových svodné (ležaté) DN 75</t>
  </si>
  <si>
    <t>https://podminky.urs.cz/item/CS_URS_2025_02/721174004</t>
  </si>
  <si>
    <t>"vedeno pod stropem 2.N.P." 0,4+0,6+9,55+1,0+1,15</t>
  </si>
  <si>
    <t>42</t>
  </si>
  <si>
    <t>721174044</t>
  </si>
  <si>
    <t>Potrubí kanalizační z PP připojovací DN 75</t>
  </si>
  <si>
    <t>-161893209</t>
  </si>
  <si>
    <t>Potrubí z trub polypropylenových připojovací DN 75</t>
  </si>
  <si>
    <t>https://podminky.urs.cz/item/CS_URS_2025_02/721174044</t>
  </si>
  <si>
    <t>43</t>
  </si>
  <si>
    <t>721290111</t>
  </si>
  <si>
    <t>Zkouška těsnosti potrubí kanalizace vodou DN do 125</t>
  </si>
  <si>
    <t>1227425518</t>
  </si>
  <si>
    <t>Zkouška těsnosti kanalizace v objektech vodou do DN 125</t>
  </si>
  <si>
    <t>https://podminky.urs.cz/item/CS_URS_2025_02/721290111</t>
  </si>
  <si>
    <t>"DN75"12,7+1</t>
  </si>
  <si>
    <t>"DN50" 2</t>
  </si>
  <si>
    <t>44</t>
  </si>
  <si>
    <t>998721102</t>
  </si>
  <si>
    <t>Přesun hmot tonážní pro vnitřní kanalizaci v objektech v přes 6 do 12 m</t>
  </si>
  <si>
    <t>261891163</t>
  </si>
  <si>
    <t>Přesun hmot pro vnitřní kanalizaci stanovený z hmotnosti přesunovaného materiálu vodorovná dopravní vzdálenost do 50 m základní v objektech výšky přes 6 do 12 m</t>
  </si>
  <si>
    <t>https://podminky.urs.cz/item/CS_URS_2025_02/998721102</t>
  </si>
  <si>
    <t>722</t>
  </si>
  <si>
    <t>Zdravotechnika - vnitřní vodovod</t>
  </si>
  <si>
    <t>45</t>
  </si>
  <si>
    <t>722190901</t>
  </si>
  <si>
    <t>Uzavření nebo otevření vodovodního potrubí při opravách</t>
  </si>
  <si>
    <t>441332980</t>
  </si>
  <si>
    <t>Opravy ostatní uzavření nebo otevření vodovodního potrubí při opravách včetně vypuštění a napuštění</t>
  </si>
  <si>
    <t>https://podminky.urs.cz/item/CS_URS_2025_02/722190901</t>
  </si>
  <si>
    <t>46</t>
  </si>
  <si>
    <t>722171932</t>
  </si>
  <si>
    <t>Potrubí plastové výměna trub nebo tvarovek D přes 16 do 20 mm</t>
  </si>
  <si>
    <t>117340313</t>
  </si>
  <si>
    <t>Výměna trubky, tvarovky, vsazení odbočky na rozvodech vody z plastů D přes 16 do 20 mm</t>
  </si>
  <si>
    <t>https://podminky.urs.cz/item/CS_URS_2025_02/722171932</t>
  </si>
  <si>
    <t>47</t>
  </si>
  <si>
    <t>M</t>
  </si>
  <si>
    <t>28615133</t>
  </si>
  <si>
    <t>trubka palstová PPR vodovodní PN 16 D 20mm</t>
  </si>
  <si>
    <t>1517845112</t>
  </si>
  <si>
    <t>14,7+2</t>
  </si>
  <si>
    <t>16,7*1,03 "Přepočtené koeficientem množství</t>
  </si>
  <si>
    <t>48</t>
  </si>
  <si>
    <t>722173912</t>
  </si>
  <si>
    <t>Potrubí plastové spoje svar polyfuze D přes 16 do 20 mm</t>
  </si>
  <si>
    <t>2005979535</t>
  </si>
  <si>
    <t>Spoje rozvodů vody z plastů svary polyfuzí D přes 16 do 20 mm</t>
  </si>
  <si>
    <t>https://podminky.urs.cz/item/CS_URS_2025_02/722173912</t>
  </si>
  <si>
    <t>49</t>
  </si>
  <si>
    <t>722174912</t>
  </si>
  <si>
    <t>Potrubí plastové sestavení rozvodů D přes 16 do 20 mm</t>
  </si>
  <si>
    <t>-1474023924</t>
  </si>
  <si>
    <t>Sestavení rozvodů vody D přes 16 do 20 mm</t>
  </si>
  <si>
    <t>https://podminky.urs.cz/item/CS_URS_2025_02/722174912</t>
  </si>
  <si>
    <t>"pro umyvadla" 2</t>
  </si>
  <si>
    <t>50</t>
  </si>
  <si>
    <t>722179191</t>
  </si>
  <si>
    <t>Příplatek k rozvodu vody z plastů za malý rozsah prací na zakázce do 20 m</t>
  </si>
  <si>
    <t>soubor</t>
  </si>
  <si>
    <t>-210214508</t>
  </si>
  <si>
    <t>Příplatek k ceně rozvody vody z plastů za práce malého rozsahu na zakázce do 20 m rozvodu</t>
  </si>
  <si>
    <t>https://podminky.urs.cz/item/CS_URS_2025_02/722179191</t>
  </si>
  <si>
    <t>51</t>
  </si>
  <si>
    <t>722181221</t>
  </si>
  <si>
    <t>Ochrana vodovodního potrubí přilepenými termoizolačními trubicemi z PE tl přes 6 do 9 mm DN do 22 mm</t>
  </si>
  <si>
    <t>-931236749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</si>
  <si>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</si>
  <si>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https://podminky.urs.cz/item/CS_URS_2025_02/722181221</t>
  </si>
  <si>
    <t>52</t>
  </si>
  <si>
    <t>722190401</t>
  </si>
  <si>
    <t>Vyvedení a upevnění výpustku DN do 25</t>
  </si>
  <si>
    <t>320801310</t>
  </si>
  <si>
    <t>Zřízení přípojek na potrubí vyvedení a upevnění výpustek do DN 25</t>
  </si>
  <si>
    <t>https://podminky.urs.cz/item/CS_URS_2025_02/722190401</t>
  </si>
  <si>
    <t>53</t>
  </si>
  <si>
    <t>722220111</t>
  </si>
  <si>
    <t>Nástěnka pro výtokový ventil G 1/2" s jedním závitem</t>
  </si>
  <si>
    <t>131655385</t>
  </si>
  <si>
    <t>Armatury s jedním závitem nástěnky pro výtokový ventil G 1/2"</t>
  </si>
  <si>
    <t>https://podminky.urs.cz/item/CS_URS_2025_02/722220111</t>
  </si>
  <si>
    <t>54</t>
  </si>
  <si>
    <t>722221134</t>
  </si>
  <si>
    <t>Ventil výtokový G 1/2" s jedním závitem</t>
  </si>
  <si>
    <t>-1422722196</t>
  </si>
  <si>
    <t>Armatury s jedním závitem ventily výtokové G 1/2"</t>
  </si>
  <si>
    <t>https://podminky.urs.cz/item/CS_URS_2025_02/722221134</t>
  </si>
  <si>
    <t>55</t>
  </si>
  <si>
    <t>722290246</t>
  </si>
  <si>
    <t>Zkouška těsnosti vodovodního potrubí plastového DN do 40</t>
  </si>
  <si>
    <t>-1686341383</t>
  </si>
  <si>
    <t>Zkoušky, proplach a desinfekce vodovodního potrubí zkoušky těsnosti vodovodního potrubí plastového do DN 40</t>
  </si>
  <si>
    <t>https://podminky.urs.cz/item/CS_URS_2025_02/722290246</t>
  </si>
  <si>
    <t>56</t>
  </si>
  <si>
    <t>998722102</t>
  </si>
  <si>
    <t>Přesun hmot tonážní pro vnitřní vodovod v objektech v přes 6 do 12 m</t>
  </si>
  <si>
    <t>-899466515</t>
  </si>
  <si>
    <t>Přesun hmot pro vnitřní vodovod stanovený z hmotnosti přesunovaného materiálu vodorovná dopravní vzdálenost do 50 m základní v objektech výšky přes 6 do 12 m</t>
  </si>
  <si>
    <t>https://podminky.urs.cz/item/CS_URS_2025_02/998722102</t>
  </si>
  <si>
    <t>725</t>
  </si>
  <si>
    <t>Zdravotechnika - zařizovací předměty</t>
  </si>
  <si>
    <t>57</t>
  </si>
  <si>
    <t>725210821</t>
  </si>
  <si>
    <t>Demontáž umyvadel bez výtokových armatur</t>
  </si>
  <si>
    <t>748405687</t>
  </si>
  <si>
    <t>Demontáž umyvadel bez výtokových armatur umyvadel</t>
  </si>
  <si>
    <t>https://podminky.urs.cz/item/CS_URS_2025_02/725210821</t>
  </si>
  <si>
    <t>58</t>
  </si>
  <si>
    <t>725820801</t>
  </si>
  <si>
    <t>Demontáž baterie nástěnné do G 3 / 4</t>
  </si>
  <si>
    <t>-121206354</t>
  </si>
  <si>
    <t>Demontáž baterií nástěnných do G 3/4</t>
  </si>
  <si>
    <t>https://podminky.urs.cz/item/CS_URS_2025_02/725820801</t>
  </si>
  <si>
    <t>59</t>
  </si>
  <si>
    <t>725860811</t>
  </si>
  <si>
    <t>Demontáž uzávěrů zápachu jednoduchých</t>
  </si>
  <si>
    <t>418083122</t>
  </si>
  <si>
    <t>Demontáž zápachových uzávěrek pro zařizovací předměty jednoduchých</t>
  </si>
  <si>
    <t>https://podminky.urs.cz/item/CS_URS_2025_02/725860811</t>
  </si>
  <si>
    <t>60</t>
  </si>
  <si>
    <t>725291511</t>
  </si>
  <si>
    <t>Doplňky zařízení koupelen a záchodů plastové dávkovač tekutého mýdla na 350 ml</t>
  </si>
  <si>
    <t>CS ÚRS 2023 02</t>
  </si>
  <si>
    <t>358155128</t>
  </si>
  <si>
    <t>https://podminky.urs.cz/item/CS_URS_2023_02/725291511</t>
  </si>
  <si>
    <t>61</t>
  </si>
  <si>
    <t>725291631</t>
  </si>
  <si>
    <t>Doplňky zařízení koupelen a záchodů nerezové zásobník papírových ručníků</t>
  </si>
  <si>
    <t>734404478</t>
  </si>
  <si>
    <t>https://podminky.urs.cz/item/CS_URS_2023_02/725291631</t>
  </si>
  <si>
    <t>62</t>
  </si>
  <si>
    <t>725211604</t>
  </si>
  <si>
    <t>Umyvadlo keramické bílé šířky 650 mm bez krytu na sifon připevněné na stěnu šrouby</t>
  </si>
  <si>
    <t>963426868</t>
  </si>
  <si>
    <t>Umyvadla keramická bílá bez výtokových armatur připevněná na stěnu šrouby bez sloupu nebo krytu na sifon, šířka umyvadla 650 mm</t>
  </si>
  <si>
    <t>https://podminky.urs.cz/item/CS_URS_2025_02/725211604</t>
  </si>
  <si>
    <t>63</t>
  </si>
  <si>
    <t>725821321</t>
  </si>
  <si>
    <t>Baterie dřezová nástěnná klasická s otáčivým kulatým ústím a délkou ramínka 200 mm</t>
  </si>
  <si>
    <t>988369345</t>
  </si>
  <si>
    <t>Baterie dřezové nástěnné klasické s otáčivým kulatým ústím a délkou ramínka 200 mm</t>
  </si>
  <si>
    <t>https://podminky.urs.cz/item/CS_URS_2025_02/725821321</t>
  </si>
  <si>
    <t>Poznámka k položce:_x000d_
maximální průtok vody 6 litrů/min;</t>
  </si>
  <si>
    <t>64</t>
  </si>
  <si>
    <t>725861102</t>
  </si>
  <si>
    <t>Zápachová uzávěrka pro umyvadla DN 40</t>
  </si>
  <si>
    <t>1022479366</t>
  </si>
  <si>
    <t>Zápachové uzávěrky zařizovacích předmětů pro umyvadla DN 40</t>
  </si>
  <si>
    <t>https://podminky.urs.cz/item/CS_URS_2025_02/725861102</t>
  </si>
  <si>
    <t>65</t>
  </si>
  <si>
    <t>998725102</t>
  </si>
  <si>
    <t>Přesun hmot tonážní pro zařizovací předměty v objektech v přes 6 do 12 m</t>
  </si>
  <si>
    <t>659296079</t>
  </si>
  <si>
    <t>Přesun hmot pro zařizovací předměty stanovený z hmotnosti přesunovaného materiálu vodorovná dopravní vzdálenost do 50 m základní v objektech výšky přes 6 do 12 m</t>
  </si>
  <si>
    <t>https://podminky.urs.cz/item/CS_URS_2025_02/998725102</t>
  </si>
  <si>
    <t>734</t>
  </si>
  <si>
    <t>Ústřední vytápění - armatury</t>
  </si>
  <si>
    <t>66</t>
  </si>
  <si>
    <t>734222811</t>
  </si>
  <si>
    <t>Ventil závitový termostatický přímý G 3/8 PN 16 do 110°C s ruční hlavou chromovaný</t>
  </si>
  <si>
    <t>-1091441835</t>
  </si>
  <si>
    <t>Ventily regulační závitové termostatické s hlavicí ručního ovládání PN 16 do 110°C přímé chromované G 3/8</t>
  </si>
  <si>
    <t>https://podminky.urs.cz/item/CS_URS_2025_02/734222811</t>
  </si>
  <si>
    <t>67</t>
  </si>
  <si>
    <t>734430821</t>
  </si>
  <si>
    <t>Demontáž termostatu kapilárového</t>
  </si>
  <si>
    <t>-1173265155</t>
  </si>
  <si>
    <t>Demontáž termostatů kapilárových</t>
  </si>
  <si>
    <t>https://podminky.urs.cz/item/CS_URS_2025_02/734430821</t>
  </si>
  <si>
    <t>68</t>
  </si>
  <si>
    <t>998734102</t>
  </si>
  <si>
    <t>Přesun hmot tonážní pro armatury v objektech v přes 6 do 12 m</t>
  </si>
  <si>
    <t>-1272265287</t>
  </si>
  <si>
    <t>Přesun hmot pro armatury stanovený z hmotnosti přesunovaného materiálu vodorovná dopravní vzdálenost do 50 m základní v objektech výšky přes 6 do 12 m</t>
  </si>
  <si>
    <t>https://podminky.urs.cz/item/CS_URS_2025_02/998734102</t>
  </si>
  <si>
    <t>735</t>
  </si>
  <si>
    <t>Ústřední vytápění - otopná tělesa</t>
  </si>
  <si>
    <t>69</t>
  </si>
  <si>
    <t>735111810</t>
  </si>
  <si>
    <t>Demontáž otopného tělesa litinového článkového</t>
  </si>
  <si>
    <t>-376937425</t>
  </si>
  <si>
    <t>Demontáž otopných těles litinových článkových</t>
  </si>
  <si>
    <t>https://podminky.urs.cz/item/CS_URS_2025_02/735111810</t>
  </si>
  <si>
    <t>"litinové topné těleso" 4*0,7*0,15*24"počet žeber"</t>
  </si>
  <si>
    <t>70</t>
  </si>
  <si>
    <t>735117110</t>
  </si>
  <si>
    <t>Odpojení a připojení otopného tělesa litinového po nátěru</t>
  </si>
  <si>
    <t>-182281373</t>
  </si>
  <si>
    <t>Otopná tělesa litinová článková se základním nátěrem výkon 88-137 W/článek odpojení a připojení po nátěru</t>
  </si>
  <si>
    <t>https://podminky.urs.cz/item/CS_URS_2025_02/735117110</t>
  </si>
  <si>
    <t>Poznámka k položce:_x000d_
vč. panelových těles</t>
  </si>
  <si>
    <t>71</t>
  </si>
  <si>
    <t>735118110</t>
  </si>
  <si>
    <t>Zkoušky těsnosti otopných těles litinových článkových vodou</t>
  </si>
  <si>
    <t>685700084</t>
  </si>
  <si>
    <t>Otopná tělesa litinová zkoušky těsnosti vodou těles článkových</t>
  </si>
  <si>
    <t>https://podminky.urs.cz/item/CS_URS_2025_02/735118110</t>
  </si>
  <si>
    <t>Poznámka k položce:_x000d_
vč. deskových topných těles</t>
  </si>
  <si>
    <t>72</t>
  </si>
  <si>
    <t>735119140</t>
  </si>
  <si>
    <t>Montáž otopného tělesa litinového článkového</t>
  </si>
  <si>
    <t>1652192644</t>
  </si>
  <si>
    <t>Otopná tělesa litinová montáž těles článkových</t>
  </si>
  <si>
    <t>https://podminky.urs.cz/item/CS_URS_2025_02/735119140</t>
  </si>
  <si>
    <t>73</t>
  </si>
  <si>
    <t>735494811</t>
  </si>
  <si>
    <t>Vypuštění vody z otopných těles</t>
  </si>
  <si>
    <t>-1292280528</t>
  </si>
  <si>
    <t>Vypuštění vody z otopných soustav bez kotlů, ohříváků, zásobníků a nádrží</t>
  </si>
  <si>
    <t>https://podminky.urs.cz/item/CS_URS_2025_02/735494811</t>
  </si>
  <si>
    <t>"litinové topné těleso" 4*0,7*0,15*24"počet žeber""</t>
  </si>
  <si>
    <t>74</t>
  </si>
  <si>
    <t>735R1</t>
  </si>
  <si>
    <t>Repase stávajících otopných těles.</t>
  </si>
  <si>
    <t>soub</t>
  </si>
  <si>
    <t>vlastní</t>
  </si>
  <si>
    <t>-1849373167</t>
  </si>
  <si>
    <t>Poznámka k položce:_x000d_
"litinové topné těleso" 3*0,8*0,15*20"počet žeber". Natřeno ve 3 vrstvách bílou barvou určenou na otopná tělesa. RAL 9001/9003</t>
  </si>
  <si>
    <t>75</t>
  </si>
  <si>
    <t>735R2</t>
  </si>
  <si>
    <t>Repase stávajících rozvodů vytápění.</t>
  </si>
  <si>
    <t>856894139</t>
  </si>
  <si>
    <t>Poznámka k položce:_x000d_
Natřeno ve 3 vrstvách bílou barvou určenou na otopná tělesa. RAL 9001/9003</t>
  </si>
  <si>
    <t>76</t>
  </si>
  <si>
    <t>998735102</t>
  </si>
  <si>
    <t>Přesun hmot tonážní pro otopná tělesa v objektech v přes 6 do 12 m</t>
  </si>
  <si>
    <t>1602496100</t>
  </si>
  <si>
    <t>Přesun hmot pro otopná tělesa stanovený z hmotnosti přesunovaného materiálu vodorovná dopravní vzdálenost do 50 m základní v objektech výšky přes 6 do 12 m</t>
  </si>
  <si>
    <t>https://podminky.urs.cz/item/CS_URS_2025_02/998735102</t>
  </si>
  <si>
    <t>763</t>
  </si>
  <si>
    <t>Konstrukce suché výstavby</t>
  </si>
  <si>
    <t>77</t>
  </si>
  <si>
    <t>763164641</t>
  </si>
  <si>
    <t>SDK obklad kcí tvaru U š do 1,2 m desky 1xH2 12,5</t>
  </si>
  <si>
    <t>-1661062027</t>
  </si>
  <si>
    <t>Obklad konstrukcí sádrokartonovými deskami včetně ochranných úhelníků ve tvaru U rozvinuté šíře přes 0,6 do 1,2 m, opláštěný deskou impregnovanou H2, tl. 12,5 mm</t>
  </si>
  <si>
    <t>https://podminky.urs.cz/item/CS_URS_2025_02/763164641</t>
  </si>
  <si>
    <t>78</t>
  </si>
  <si>
    <t>998763302</t>
  </si>
  <si>
    <t>Přesun hmot tonážní pro konstrukce montované z desek v objektech v přes 6 do 12 m</t>
  </si>
  <si>
    <t>2004844145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</si>
  <si>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</si>
  <si>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https://podminky.urs.cz/item/CS_URS_2025_02/998763302</t>
  </si>
  <si>
    <t>766</t>
  </si>
  <si>
    <t>Konstrukce truhlářské</t>
  </si>
  <si>
    <t>79</t>
  </si>
  <si>
    <t>766441825</t>
  </si>
  <si>
    <t>Demontáž parapetních desek dřevěných nebo plastových šířky přes 300 mm délky přes 2000 mm</t>
  </si>
  <si>
    <t>1295195896</t>
  </si>
  <si>
    <t>Demontáž parapetních desek dřevěných nebo plastových šířky přes 300 mm, délky přes 2000 mm</t>
  </si>
  <si>
    <t>https://podminky.urs.cz/item/CS_URS_2023_02/766441825</t>
  </si>
  <si>
    <t>80</t>
  </si>
  <si>
    <t>766691915</t>
  </si>
  <si>
    <t>Vyvěšení nebo zavěšení dřevěných křídel dveří pl přes 2 m2</t>
  </si>
  <si>
    <t>140726807</t>
  </si>
  <si>
    <t>Ostatní práce vyvěšení nebo zavěšení křídel dřevěných dveřních, plochy přes 2 m2</t>
  </si>
  <si>
    <t>https://podminky.urs.cz/item/CS_URS_2025_02/766691915</t>
  </si>
  <si>
    <t>81</t>
  </si>
  <si>
    <t>766660002</t>
  </si>
  <si>
    <t>Montáž dveřních křídel otvíravých jednokřídlových š přes 0,8 m do ocelové zárubně</t>
  </si>
  <si>
    <t>-1427569663</t>
  </si>
  <si>
    <t>Montáž dveřních křídel dřevěných nebo plastových otevíravých do ocelové zárubně povrchově upravených jednokřídlových, šířky přes 800 mm</t>
  </si>
  <si>
    <t>https://podminky.urs.cz/item/CS_URS_2025_02/766660002</t>
  </si>
  <si>
    <t>82</t>
  </si>
  <si>
    <t>61161003</t>
  </si>
  <si>
    <t>dveře jednokřídlé voštinové povrch lakovaný plné 900x1970-2100mm</t>
  </si>
  <si>
    <t>1053520792</t>
  </si>
  <si>
    <t>Poznámka k položce:_x000d_
bílé</t>
  </si>
  <si>
    <t>83</t>
  </si>
  <si>
    <t>766660713</t>
  </si>
  <si>
    <t>Montáž okopového plechu dveřních křídel</t>
  </si>
  <si>
    <t>-943076565</t>
  </si>
  <si>
    <t>Montáž dveřních doplňků plechu okopového</t>
  </si>
  <si>
    <t>https://podminky.urs.cz/item/CS_URS_2025_02/766660713</t>
  </si>
  <si>
    <t>84</t>
  </si>
  <si>
    <t>54915200</t>
  </si>
  <si>
    <t>plech okopový Al 645x150x0,8mm</t>
  </si>
  <si>
    <t>-696688565</t>
  </si>
  <si>
    <t>85</t>
  </si>
  <si>
    <t>766660729</t>
  </si>
  <si>
    <t>Montáž dveřního interiérového kování - štítku s klikou</t>
  </si>
  <si>
    <t>-1734615653</t>
  </si>
  <si>
    <t>Montáž dveřních doplňků dveřního kování interiérového štítku s klikou</t>
  </si>
  <si>
    <t>https://podminky.urs.cz/item/CS_URS_2025_02/766660729</t>
  </si>
  <si>
    <t>86</t>
  </si>
  <si>
    <t>54914123</t>
  </si>
  <si>
    <t>dveřní kování interiérové rozetové klika/klika</t>
  </si>
  <si>
    <t>624048234</t>
  </si>
  <si>
    <t>87</t>
  </si>
  <si>
    <t>766694126</t>
  </si>
  <si>
    <t>Montáž parapetních desek dřevěných nebo plastových š přes 300 mm</t>
  </si>
  <si>
    <t>-962282801</t>
  </si>
  <si>
    <t>Montáž ostatních truhlářských konstrukcí parapetních desek dřevěných nebo plastových šířky přes 300 mm</t>
  </si>
  <si>
    <t>https://podminky.urs.cz/item/CS_URS_2025_02/766694126</t>
  </si>
  <si>
    <t>(0,125+2,35+0,125)*4</t>
  </si>
  <si>
    <t>88</t>
  </si>
  <si>
    <t>60794105</t>
  </si>
  <si>
    <t>parapet dřevotřískový vnitřní povrch laminátový š 400mm</t>
  </si>
  <si>
    <t>-1213143878</t>
  </si>
  <si>
    <t>10,4*1,2 "Přepočtené koeficientem množství</t>
  </si>
  <si>
    <t>89</t>
  </si>
  <si>
    <t>766695213</t>
  </si>
  <si>
    <t>Montáž truhlářských prahů dveří jednokřídlových š přes 100 mm</t>
  </si>
  <si>
    <t>-252561227</t>
  </si>
  <si>
    <t>Montáž ostatních truhlářských konstrukcí prahů dveří jednokřídlových, šířky přes 100 mm</t>
  </si>
  <si>
    <t>https://podminky.urs.cz/item/CS_URS_2025_02/766695213</t>
  </si>
  <si>
    <t>90</t>
  </si>
  <si>
    <t>61187176</t>
  </si>
  <si>
    <t>práh dveřní dřevěný dubový tl 20mm dl 920mm š 100mm</t>
  </si>
  <si>
    <t>-1330455564</t>
  </si>
  <si>
    <t>91</t>
  </si>
  <si>
    <t>998766102</t>
  </si>
  <si>
    <t>Přesun hmot tonážní pro kce truhlářské v objektech v přes 6 do 12 m</t>
  </si>
  <si>
    <t>2085238975</t>
  </si>
  <si>
    <t>Přesun hmot pro konstrukce truhlářské stanovený z hmotnosti přesunovaného materiálu vodorovná dopravní vzdálenost do 50 m základní v objektech výšky přes 6 do 12 m</t>
  </si>
  <si>
    <t>https://podminky.urs.cz/item/CS_URS_2025_02/998766102</t>
  </si>
  <si>
    <t>776</t>
  </si>
  <si>
    <t>Podlahy povlakové</t>
  </si>
  <si>
    <t>92</t>
  </si>
  <si>
    <t>776201812</t>
  </si>
  <si>
    <t>Demontáž lepených povlakových podlah s podložkou ručně</t>
  </si>
  <si>
    <t>-980377272</t>
  </si>
  <si>
    <t>Demontáž povlakových podlahovin lepených ručně s podložkou</t>
  </si>
  <si>
    <t>https://podminky.urs.cz/item/CS_URS_2025_02/776201812</t>
  </si>
  <si>
    <t>93</t>
  </si>
  <si>
    <t>776410811</t>
  </si>
  <si>
    <t>Odstranění soklíků a lišt pryžových nebo plastových</t>
  </si>
  <si>
    <t>1357826777</t>
  </si>
  <si>
    <t>Demontáž soklíků nebo lišt pryžových nebo plastových</t>
  </si>
  <si>
    <t>https://podminky.urs.cz/item/CS_URS_2025_02/776410811</t>
  </si>
  <si>
    <t>"uč. biolog. a přírod. č.m. 229" 12,0+7,31+12,0+7,31+0,3+0,53+0,4+(3*(0,4+0,4+0,4))</t>
  </si>
  <si>
    <t>94</t>
  </si>
  <si>
    <t>776111311</t>
  </si>
  <si>
    <t>Vysátí podkladu povlakových podlah</t>
  </si>
  <si>
    <t>1085536148</t>
  </si>
  <si>
    <t>Příprava podkladu povlakových podlah a stěn vysátí podlah</t>
  </si>
  <si>
    <t>https://podminky.urs.cz/item/CS_URS_2025_02/776111311</t>
  </si>
  <si>
    <t>95</t>
  </si>
  <si>
    <t>776121321</t>
  </si>
  <si>
    <t>Neředěná penetrace savého podkladu povlakových podlah</t>
  </si>
  <si>
    <t>-915201761</t>
  </si>
  <si>
    <t>Příprava podkladu povlakových podlah a stěn penetrace neředěná podlah</t>
  </si>
  <si>
    <t>https://podminky.urs.cz/item/CS_URS_2025_02/776121321</t>
  </si>
  <si>
    <t>96</t>
  </si>
  <si>
    <t>776141122</t>
  </si>
  <si>
    <t>Stěrka podlahová nivelační pro vyrovnání podkladu povlakových podlah pevnosti 30 MPa tl přes 3 do 5 mm</t>
  </si>
  <si>
    <t>-1762129606</t>
  </si>
  <si>
    <t>Příprava podkladu povlakových podlah a stěn vyrovnání samonivelační stěrkou podlah pevnosti 30 MPa, tloušťky přes 3 do 5 mm</t>
  </si>
  <si>
    <t>https://podminky.urs.cz/item/CS_URS_2025_02/776141122</t>
  </si>
  <si>
    <t>97</t>
  </si>
  <si>
    <t>776221111</t>
  </si>
  <si>
    <t>Lepení pásů z PVC standardním lepidlem</t>
  </si>
  <si>
    <t>-238274035</t>
  </si>
  <si>
    <t>Montáž podlahovin z PVC lepením standardním lepidlem z pásů</t>
  </si>
  <si>
    <t>https://podminky.urs.cz/item/CS_URS_2025_02/776221111</t>
  </si>
  <si>
    <t>98</t>
  </si>
  <si>
    <t>28412285</t>
  </si>
  <si>
    <t>podlahovina vinylová heterogenní zátěžová třída zátěže 34/43, hořlavost Bfl S1, nášlapná vrstva 0,70mm tl 2,00mm</t>
  </si>
  <si>
    <t>-1957717842</t>
  </si>
  <si>
    <t>86,81*1,1 "Přepočtené koeficientem množství</t>
  </si>
  <si>
    <t>99</t>
  </si>
  <si>
    <t>776223112</t>
  </si>
  <si>
    <t>Spoj povlakových podlahovin z PVC svařováním za studena</t>
  </si>
  <si>
    <t>1407933965</t>
  </si>
  <si>
    <t>Montáž podlahovin z PVC spoj podlah svařováním za studena</t>
  </si>
  <si>
    <t>https://podminky.urs.cz/item/CS_URS_2025_02/776223112</t>
  </si>
  <si>
    <t>"uč. biolog. a přírod. č.m. 229" 7,31/1,5*12,0</t>
  </si>
  <si>
    <t>100</t>
  </si>
  <si>
    <t>776411111</t>
  </si>
  <si>
    <t>Montáž obvodových soklíků výšky do 80 mm</t>
  </si>
  <si>
    <t>-540746533</t>
  </si>
  <si>
    <t>Montáž soklíků lepením obvodových, výšky do 80 mm</t>
  </si>
  <si>
    <t>https://podminky.urs.cz/item/CS_URS_2025_02/776411111</t>
  </si>
  <si>
    <t>101</t>
  </si>
  <si>
    <t>28411009</t>
  </si>
  <si>
    <t>lišta soklová PVC 18x80mm</t>
  </si>
  <si>
    <t>-1407057302</t>
  </si>
  <si>
    <t>"uč. biolog. a přírod. č.m. 229" 12,0+7,31+12,0+7,31+0,3</t>
  </si>
  <si>
    <t>38,92*1,102 "Přepočtené koeficientem množství</t>
  </si>
  <si>
    <t>102</t>
  </si>
  <si>
    <t>776991121</t>
  </si>
  <si>
    <t>Základní čištění nově položených podlahovin vysátím a setřením vlhkým mopem</t>
  </si>
  <si>
    <t>-149411194</t>
  </si>
  <si>
    <t>Ostatní práce údržba nových podlahovin po pokládce čištění základní</t>
  </si>
  <si>
    <t>https://podminky.urs.cz/item/CS_URS_2025_02/776991121</t>
  </si>
  <si>
    <t>103</t>
  </si>
  <si>
    <t>998776102</t>
  </si>
  <si>
    <t>Přesun hmot tonážní pro podlahy povlakové v objektech v přes 6 do 12 m</t>
  </si>
  <si>
    <t>-1192099309</t>
  </si>
  <si>
    <t>Přesun hmot pro podlahy povlakové stanovený z hmotnosti přesunovaného materiálu vodorovná dopravní vzdálenost do 50 m základní v objektech výšky přes 6 do 12 m</t>
  </si>
  <si>
    <t>https://podminky.urs.cz/item/CS_URS_2025_02/998776102</t>
  </si>
  <si>
    <t>781</t>
  </si>
  <si>
    <t>Dokončovací práce - obklady</t>
  </si>
  <si>
    <t>104</t>
  </si>
  <si>
    <t>781111011</t>
  </si>
  <si>
    <t>Ometení (oprášení) stěny při přípravě podkladu</t>
  </si>
  <si>
    <t>1562408355</t>
  </si>
  <si>
    <t>Příprava podkladu před provedením obkladu oprášení (ometení) stěny</t>
  </si>
  <si>
    <t>https://podminky.urs.cz/item/CS_URS_2025_02/781111011</t>
  </si>
  <si>
    <t>"prostor kolem kuchyňské linky" (0,6+2,27)*2,0</t>
  </si>
  <si>
    <t>105</t>
  </si>
  <si>
    <t>781121011</t>
  </si>
  <si>
    <t>Nátěr penetrační na stěnu</t>
  </si>
  <si>
    <t>-1103028071</t>
  </si>
  <si>
    <t>Příprava podkladu před provedením obkladu nátěr penetrační na stěnu</t>
  </si>
  <si>
    <t>https://podminky.urs.cz/item/CS_URS_2025_02/781121011</t>
  </si>
  <si>
    <t>106</t>
  </si>
  <si>
    <t>781151031</t>
  </si>
  <si>
    <t>Celoplošné vyrovnání podkladu stěrkou tl 3 mm</t>
  </si>
  <si>
    <t>1485391007</t>
  </si>
  <si>
    <t>Příprava podkladu před provedením obkladu celoplošné vyrovnání podkladu stěrkou, tloušťky 3 mm</t>
  </si>
  <si>
    <t>https://podminky.urs.cz/item/CS_URS_2025_02/781151031</t>
  </si>
  <si>
    <t>107</t>
  </si>
  <si>
    <t>781161021</t>
  </si>
  <si>
    <t>Montáž profilu ukončujícího rohového nebo vanového</t>
  </si>
  <si>
    <t>1483647634</t>
  </si>
  <si>
    <t>Příprava podkladu před provedením obkladu montáž profilu ukončujícího profilu rohového, vanového</t>
  </si>
  <si>
    <t>https://podminky.urs.cz/item/CS_URS_2023_02/781161021</t>
  </si>
  <si>
    <t>2,27+0,6+2+2+2</t>
  </si>
  <si>
    <t>108</t>
  </si>
  <si>
    <t>59054131</t>
  </si>
  <si>
    <t>profil ukončovací pro vnější hrany obkladů hliník leskle eloxovaný chromem 6x2500mm</t>
  </si>
  <si>
    <t>-635924501</t>
  </si>
  <si>
    <t>8,87*1,1 "Přepočtené koeficientem množství</t>
  </si>
  <si>
    <t>109</t>
  </si>
  <si>
    <t>781415111</t>
  </si>
  <si>
    <t>Montáž obkladů vnitřních stěn z dlaždic keramických lepených disperzním lepidlem nebo tmelem do 22 ks/m2</t>
  </si>
  <si>
    <t>1217421231</t>
  </si>
  <si>
    <t>110</t>
  </si>
  <si>
    <t>59761040</t>
  </si>
  <si>
    <t>obklad keramický hladký přes 19 do 22ks/m2</t>
  </si>
  <si>
    <t>-1546178234</t>
  </si>
  <si>
    <t>5,74*1,1 "Přepočtené koeficientem množství</t>
  </si>
  <si>
    <t>111</t>
  </si>
  <si>
    <t>998781102</t>
  </si>
  <si>
    <t>Přesun hmot tonážní pro obklady keramické v objektech v přes 6 do 12 m</t>
  </si>
  <si>
    <t>-755991156</t>
  </si>
  <si>
    <t>Přesun hmot pro obklady keramické stanovený z hmotnosti přesunovaného materiálu vodorovná dopravní vzdálenost do 50 m základní v objektech výšky přes 6 do 12 m</t>
  </si>
  <si>
    <t>https://podminky.urs.cz/item/CS_URS_2025_02/998781102</t>
  </si>
  <si>
    <t>784</t>
  </si>
  <si>
    <t>Dokončovací práce - malby a tapety</t>
  </si>
  <si>
    <t>112</t>
  </si>
  <si>
    <t>784111001</t>
  </si>
  <si>
    <t>Oprášení (ometení ) podkladu v místnostech v do 3,80 m</t>
  </si>
  <si>
    <t>32069212</t>
  </si>
  <si>
    <t>Oprášení (ometení) podkladu v místnostech výšky do 3,80 m</t>
  </si>
  <si>
    <t>https://podminky.urs.cz/item/CS_URS_2025_02/784111001</t>
  </si>
  <si>
    <t>"vedeno pod stropem 2.N.P." (0,4+0,6+9,55+1,0+1,15)*1,2</t>
  </si>
  <si>
    <t>113</t>
  </si>
  <si>
    <t>784181101</t>
  </si>
  <si>
    <t>Základní akrylátová jednonásobná bezbarvá penetrace podkladu v místnostech v do 3,80 m</t>
  </si>
  <si>
    <t>-665436277</t>
  </si>
  <si>
    <t>Penetrace podkladu jednonásobná základní akrylátová bezbarvá v místnostech výšky do 3,80 m</t>
  </si>
  <si>
    <t>https://podminky.urs.cz/item/CS_URS_2025_02/784181101</t>
  </si>
  <si>
    <t>114</t>
  </si>
  <si>
    <t>784211101</t>
  </si>
  <si>
    <t>Dvojnásobné bílé malby ze směsí za mokra výborně oděruvzdorných v místnostech v do 3,80 m</t>
  </si>
  <si>
    <t>-579611316</t>
  </si>
  <si>
    <t>Malby z malířských směsí oděruvzdorných za mokra dvojnásobné, bílé za mokra oděruvzdorné výborně v místnostech výšky do 3,80 m</t>
  </si>
  <si>
    <t>https://podminky.urs.cz/item/CS_URS_2025_02/784211101</t>
  </si>
  <si>
    <t>786</t>
  </si>
  <si>
    <t>Dokončovací práce - čalounické úpravy</t>
  </si>
  <si>
    <t>115</t>
  </si>
  <si>
    <t>786612200.1</t>
  </si>
  <si>
    <t>Montáž zastiňujících rolet z textilií nebo umělých tkanin</t>
  </si>
  <si>
    <t>978279283</t>
  </si>
  <si>
    <t>Montáž zastiňujících rolet do jakýchkoli typů oken z textilií nebo umělých tkanin</t>
  </si>
  <si>
    <t>https://podminky.urs.cz/item/CS_URS_2025_02/786612200.1</t>
  </si>
  <si>
    <t>116</t>
  </si>
  <si>
    <t>63128005</t>
  </si>
  <si>
    <t>roleta látková zipscreen systém box š 100mm ovládaná základním motorem včetně příslušenství plochy do 5,0m2</t>
  </si>
  <si>
    <t>2089953678</t>
  </si>
  <si>
    <t>"okno" 4*2,35*2,4</t>
  </si>
  <si>
    <t>117</t>
  </si>
  <si>
    <t>998786102</t>
  </si>
  <si>
    <t>Přesun hmot tonážní pro stínění a čalounické úpravy v objektech v přes 6 do 12 m</t>
  </si>
  <si>
    <t>-1859869472</t>
  </si>
  <si>
    <t>Přesun hmot pro stínění a čalounické úpravy stanovený z hmotnosti přesunovaného materiálu vodorovná dopravní vzdálenost do 50 m základní v objektech výšky (hloubky) přes 6 do 12 m</t>
  </si>
  <si>
    <t>https://podminky.urs.cz/item/CS_URS_2025_02/998786102</t>
  </si>
  <si>
    <t>HZS</t>
  </si>
  <si>
    <t>Hodinové zúčtovací sazby</t>
  </si>
  <si>
    <t>118</t>
  </si>
  <si>
    <t>HZS2212</t>
  </si>
  <si>
    <t>Hodinová zúčtovací sazba instalatér odborný</t>
  </si>
  <si>
    <t>hod</t>
  </si>
  <si>
    <t>512</t>
  </si>
  <si>
    <t>1863153042</t>
  </si>
  <si>
    <t>Hodinové zúčtovací sazby profesí PSV provádění stavebních instalací instalatér odborný</t>
  </si>
  <si>
    <t>https://podminky.urs.cz/item/CS_URS_2025_02/HZS2212</t>
  </si>
  <si>
    <t>119</t>
  </si>
  <si>
    <t>HZS2222</t>
  </si>
  <si>
    <t>Hodinová zúčtovací sazba topenář odborný</t>
  </si>
  <si>
    <t>-763335014</t>
  </si>
  <si>
    <t>Hodinové zúčtovací sazby profesí PSV provádění stavebních instalací topenář odborný</t>
  </si>
  <si>
    <t>https://podminky.urs.cz/item/CS_URS_2025_02/HZS2222</t>
  </si>
  <si>
    <t>120</t>
  </si>
  <si>
    <t>HZS2491</t>
  </si>
  <si>
    <t>Hodinová zúčtovací sazba dělník zednických výpomocí</t>
  </si>
  <si>
    <t>553079754</t>
  </si>
  <si>
    <t>Hodinové zúčtovací sazby profesí PSV zednické výpomoci a pomocné práce PSV dělník zednických výpomocí</t>
  </si>
  <si>
    <t>https://podminky.urs.cz/item/CS_URS_2025_02/HZS2491</t>
  </si>
  <si>
    <t>VRN</t>
  </si>
  <si>
    <t>Vedlejší rozpočtové náklady</t>
  </si>
  <si>
    <t>VRN2</t>
  </si>
  <si>
    <t>Příprava staveniště</t>
  </si>
  <si>
    <t>121</t>
  </si>
  <si>
    <t>020001000</t>
  </si>
  <si>
    <t>Příprava staveniště, vyklízecí práce</t>
  </si>
  <si>
    <t>-140691252</t>
  </si>
  <si>
    <t>VRN3</t>
  </si>
  <si>
    <t>Zařízení staveniště</t>
  </si>
  <si>
    <t>122</t>
  </si>
  <si>
    <t>030001000</t>
  </si>
  <si>
    <t>Zařízení staveniště, bezpečnostní tabulky, popisky, značky</t>
  </si>
  <si>
    <t>-138589630</t>
  </si>
  <si>
    <t>VRN4</t>
  </si>
  <si>
    <t>Inženýrská činnost</t>
  </si>
  <si>
    <t>123</t>
  </si>
  <si>
    <t>045002000</t>
  </si>
  <si>
    <t>Kompletační a koordinační činnost</t>
  </si>
  <si>
    <t>%</t>
  </si>
  <si>
    <t>1024</t>
  </si>
  <si>
    <t>168778280</t>
  </si>
  <si>
    <t>https://podminky.urs.cz/item/CS_URS_2025_02/045002000</t>
  </si>
  <si>
    <t>VRN7</t>
  </si>
  <si>
    <t>Provozní vlivy</t>
  </si>
  <si>
    <t>124</t>
  </si>
  <si>
    <t>070001000</t>
  </si>
  <si>
    <t>-1219727356</t>
  </si>
  <si>
    <t>125</t>
  </si>
  <si>
    <t>070001000.1</t>
  </si>
  <si>
    <t>Ostatní náklady</t>
  </si>
  <si>
    <t>-2116245503</t>
  </si>
  <si>
    <t>"Projektový management včetně spolupráce třetích stran (jednotlivé základní školy, TDI stavby, TDI Metropolnet, apod.)"1</t>
  </si>
  <si>
    <t>126</t>
  </si>
  <si>
    <t>070004000</t>
  </si>
  <si>
    <t>Průběžný úklid, závěrečný úklid</t>
  </si>
  <si>
    <t>1065866323</t>
  </si>
  <si>
    <t>127</t>
  </si>
  <si>
    <t>070005000</t>
  </si>
  <si>
    <t>Dokumentace skutečného provedení</t>
  </si>
  <si>
    <t>1712081844</t>
  </si>
  <si>
    <t>SO-02 - Učebna fyziky a zeměpisu č.m.234</t>
  </si>
  <si>
    <t xml:space="preserve">    787 - Dokončovací práce - zasklívání</t>
  </si>
  <si>
    <t>-127607099</t>
  </si>
  <si>
    <t>344759762</t>
  </si>
  <si>
    <t>"uč. fyziky a geograf. č.m. 234. plocha dle PD" 84,80</t>
  </si>
  <si>
    <t>1209780774</t>
  </si>
  <si>
    <t>-845319514</t>
  </si>
  <si>
    <t>-218662400</t>
  </si>
  <si>
    <t>-201552926</t>
  </si>
  <si>
    <t>"uč. fyziky a geograf. č.m. 234" 3,24*(11,6+7,31+11,6+7,31)</t>
  </si>
  <si>
    <t>1625980131</t>
  </si>
  <si>
    <t>1464735187</t>
  </si>
  <si>
    <t>1271386510</t>
  </si>
  <si>
    <t>-2088308214</t>
  </si>
  <si>
    <t>-472495434</t>
  </si>
  <si>
    <t>147106465</t>
  </si>
  <si>
    <t>2058725901</t>
  </si>
  <si>
    <t>1579833139</t>
  </si>
  <si>
    <t>-1578210903</t>
  </si>
  <si>
    <t>-2007536328</t>
  </si>
  <si>
    <t>-1159044108</t>
  </si>
  <si>
    <t>"obklady" 0,6+1,6+2+2</t>
  </si>
  <si>
    <t>-1560951885</t>
  </si>
  <si>
    <t>-1764000537</t>
  </si>
  <si>
    <t>"KT1 - KO125 3*pr.32mm pro slaboproud" 4,00*0,07*0,07</t>
  </si>
  <si>
    <t>"3*chránička pr.32mm" -0,032*0,032*3*3,0</t>
  </si>
  <si>
    <t>"KT1 - KO125 5*pr.32mm pro silnoproud" 0,07*0,15*4</t>
  </si>
  <si>
    <t>"5*chránička pr.32mm" -0,032*0,032*5*4,0</t>
  </si>
  <si>
    <t>"KT2-KT8 3*pr.32mm" 29,61*0,07*0,3</t>
  </si>
  <si>
    <t>"3*chránička pr.32mm" -0,032*0,032*3*29,61</t>
  </si>
  <si>
    <t>-1195023854</t>
  </si>
  <si>
    <t>21190270</t>
  </si>
  <si>
    <t>1220810346</t>
  </si>
  <si>
    <t>-1146277736</t>
  </si>
  <si>
    <t>"KO125-KP 64/5 3* chránička pr.32mm" 1,5</t>
  </si>
  <si>
    <t>974042542</t>
  </si>
  <si>
    <t>Vysekání rýh v dlažbě betonové nebo jiné monolitické hl do 70 mm š do 70 mm</t>
  </si>
  <si>
    <t>-1043718657</t>
  </si>
  <si>
    <t>Vysekání rýh v betonové nebo jiné monolitické dlažbě s betonovým podkladem do hl.70 mm a šířky do 70 mm</t>
  </si>
  <si>
    <t>https://podminky.urs.cz/item/CS_URS_2025_02/974042542</t>
  </si>
  <si>
    <t>"KT1 - KO125 3*pr.32mm pro slaboproud" 4,0</t>
  </si>
  <si>
    <t>974042547</t>
  </si>
  <si>
    <t>Vysekání rýh v dlažbě betonové nebo jiné monolitické hl do 70 mm š do 300 mm</t>
  </si>
  <si>
    <t>1221874998</t>
  </si>
  <si>
    <t>Vysekání rýh v betonové nebo jiné monolitické dlažbě s betonovým podkladem do hl.70 mm a šířky do 300 mm</t>
  </si>
  <si>
    <t>https://podminky.urs.cz/item/CS_URS_2025_02/974042547</t>
  </si>
  <si>
    <t>"KT1 - KO125 5*pr.32mm pro silnoproud" 4,0</t>
  </si>
  <si>
    <t>-480551285</t>
  </si>
  <si>
    <t>"KT2-KT8 3*pr.32mm" 11,6+11,6+6,41</t>
  </si>
  <si>
    <t>-1294919633</t>
  </si>
  <si>
    <t>-426487423</t>
  </si>
  <si>
    <t>1570767271</t>
  </si>
  <si>
    <t>1,8*1,35</t>
  </si>
  <si>
    <t>1100538603</t>
  </si>
  <si>
    <t>1641894154</t>
  </si>
  <si>
    <t>173197040</t>
  </si>
  <si>
    <t>10"km"*5,56</t>
  </si>
  <si>
    <t>-406163519</t>
  </si>
  <si>
    <t>-101942340</t>
  </si>
  <si>
    <t>-175896445</t>
  </si>
  <si>
    <t>1949944165</t>
  </si>
  <si>
    <t>-1020186207</t>
  </si>
  <si>
    <t>1923627151</t>
  </si>
  <si>
    <t>189720402</t>
  </si>
  <si>
    <t>1691492514</t>
  </si>
  <si>
    <t>626724147</t>
  </si>
  <si>
    <t>1272447011</t>
  </si>
  <si>
    <t>7,76699029126214*1,03 "Přepočtené koeficientem množství</t>
  </si>
  <si>
    <t>392594718</t>
  </si>
  <si>
    <t>-918800414</t>
  </si>
  <si>
    <t>201596484</t>
  </si>
  <si>
    <t>-974492755</t>
  </si>
  <si>
    <t>668172499</t>
  </si>
  <si>
    <t>-1652096483</t>
  </si>
  <si>
    <t>-443059232</t>
  </si>
  <si>
    <t>-1087897874</t>
  </si>
  <si>
    <t>-269166237</t>
  </si>
  <si>
    <t>1704837275</t>
  </si>
  <si>
    <t>725820802</t>
  </si>
  <si>
    <t>Demontáž baterie stojánkové do jednoho otvoru</t>
  </si>
  <si>
    <t>-768772170</t>
  </si>
  <si>
    <t>Demontáž baterií stojánkových do 1 otvoru</t>
  </si>
  <si>
    <t>https://podminky.urs.cz/item/CS_URS_2025_02/725820802</t>
  </si>
  <si>
    <t>746776956</t>
  </si>
  <si>
    <t>725311121</t>
  </si>
  <si>
    <t>Dřez jednoduchý nerezový se zápachovou uzávěrkou s odkapávací plochou 560x480 mm a miskou</t>
  </si>
  <si>
    <t>-1721956850</t>
  </si>
  <si>
    <t>Dřezy bez výtokových armatur jednoduché se zápachovou uzávěrkou nerezové s odkapávací plochou 560x480 mm a miskou</t>
  </si>
  <si>
    <t>https://podminky.urs.cz/item/CS_URS_2025_02/725311121</t>
  </si>
  <si>
    <t>725531101</t>
  </si>
  <si>
    <t>Elektrický ohřívač zásobníkový přepadový beztlakový 5 l / 2 kW</t>
  </si>
  <si>
    <t>-941175974</t>
  </si>
  <si>
    <t>Elektrické ohřívače zásobníkové beztlakové přepadové objem nádrže (příkon) 5 l (2,0 kW)</t>
  </si>
  <si>
    <t>https://podminky.urs.cz/item/CS_URS_2025_02/725531101</t>
  </si>
  <si>
    <t>725821325</t>
  </si>
  <si>
    <t>Baterie dřezová stojánková páková s otáčivým kulatým ústím a délkou ramínka 220 mm</t>
  </si>
  <si>
    <t>-111461863</t>
  </si>
  <si>
    <t>Baterie dřezové stojánkové pákové s otáčivým ústím a délkou ramínka 220 mm</t>
  </si>
  <si>
    <t>https://podminky.urs.cz/item/CS_URS_2025_02/725821325</t>
  </si>
  <si>
    <t>725862103</t>
  </si>
  <si>
    <t>Zápachová uzávěrka pro dřezy DN 40/50</t>
  </si>
  <si>
    <t>-959069378</t>
  </si>
  <si>
    <t>Zápachové uzávěrky zařizovacích předmětů pro dřezy DN 40/50</t>
  </si>
  <si>
    <t>https://podminky.urs.cz/item/CS_URS_2025_02/725862103</t>
  </si>
  <si>
    <t>-1232497090</t>
  </si>
  <si>
    <t>-298528189</t>
  </si>
  <si>
    <t>-128096716</t>
  </si>
  <si>
    <t>-1629381148</t>
  </si>
  <si>
    <t>1203067302</t>
  </si>
  <si>
    <t>-536662376</t>
  </si>
  <si>
    <t>-167826486</t>
  </si>
  <si>
    <t>-1932775671</t>
  </si>
  <si>
    <t>-118178551</t>
  </si>
  <si>
    <t>1430315836</t>
  </si>
  <si>
    <t>-1494206259</t>
  </si>
  <si>
    <t>1208228456</t>
  </si>
  <si>
    <t>368472324</t>
  </si>
  <si>
    <t>-1107475682</t>
  </si>
  <si>
    <t>305110833</t>
  </si>
  <si>
    <t>758628614</t>
  </si>
  <si>
    <t>-18329387</t>
  </si>
  <si>
    <t>2094321232</t>
  </si>
  <si>
    <t>983012491</t>
  </si>
  <si>
    <t>-1953966512</t>
  </si>
  <si>
    <t>-976243864</t>
  </si>
  <si>
    <t>-142646872</t>
  </si>
  <si>
    <t>1327231569</t>
  </si>
  <si>
    <t>(0,125+2,35+0,125)*3</t>
  </si>
  <si>
    <t>2,6</t>
  </si>
  <si>
    <t>-2053940378</t>
  </si>
  <si>
    <t>1752124738</t>
  </si>
  <si>
    <t>229558803</t>
  </si>
  <si>
    <t>1454092981</t>
  </si>
  <si>
    <t>1468678236</t>
  </si>
  <si>
    <t>-1038815394</t>
  </si>
  <si>
    <t>"uč. fyziky a geograf. č.m. 234" 11,6+7,31+11,6+7,31+((0,4+0,4+0,4)*4)</t>
  </si>
  <si>
    <t>-236611728</t>
  </si>
  <si>
    <t>-1334335722</t>
  </si>
  <si>
    <t>1696600886</t>
  </si>
  <si>
    <t>429256683</t>
  </si>
  <si>
    <t>-150604779</t>
  </si>
  <si>
    <t>84,8*1,1 "Přepočtené koeficientem množství</t>
  </si>
  <si>
    <t>-886302940</t>
  </si>
  <si>
    <t>"uč. fyziky a geograf. č.m. 234" 7,31/1,5*11,6</t>
  </si>
  <si>
    <t>-1749234526</t>
  </si>
  <si>
    <t>1393487718</t>
  </si>
  <si>
    <t>42,62*1,102 "Přepočtené koeficientem množství</t>
  </si>
  <si>
    <t>1588887105</t>
  </si>
  <si>
    <t>328390024</t>
  </si>
  <si>
    <t>-2102784473</t>
  </si>
  <si>
    <t>"prostor kolem kuchyňské linky" (0,6+1,6)*2</t>
  </si>
  <si>
    <t>-1046081279</t>
  </si>
  <si>
    <t>643863317</t>
  </si>
  <si>
    <t>953467018</t>
  </si>
  <si>
    <t>0,6+1,6+2+2+2</t>
  </si>
  <si>
    <t>257478025</t>
  </si>
  <si>
    <t>8,2*1,1 "Přepočtené koeficientem množství</t>
  </si>
  <si>
    <t>-1278666390</t>
  </si>
  <si>
    <t>-716272450</t>
  </si>
  <si>
    <t>4,4*1,1 "Přepočtené koeficientem množství</t>
  </si>
  <si>
    <t>807688841</t>
  </si>
  <si>
    <t>-682927984</t>
  </si>
  <si>
    <t>953295978</t>
  </si>
  <si>
    <t>-615608965</t>
  </si>
  <si>
    <t>1895317049</t>
  </si>
  <si>
    <t>1692305093</t>
  </si>
  <si>
    <t>1445943849</t>
  </si>
  <si>
    <t>787</t>
  </si>
  <si>
    <t>Dokončovací práce - zasklívání</t>
  </si>
  <si>
    <t>787600831</t>
  </si>
  <si>
    <t>Vysklívání oken a dveří izolačního dvojskla</t>
  </si>
  <si>
    <t>-1669943403</t>
  </si>
  <si>
    <t>https://podminky.urs.cz/item/CS_URS_2025_02/787600831</t>
  </si>
  <si>
    <t>2,3</t>
  </si>
  <si>
    <t>787616371</t>
  </si>
  <si>
    <t>Zasklívání oken a dveří na lišty dvojsklem izolačním plastový distanční rámeček tl 4+16+4 mm</t>
  </si>
  <si>
    <t>1789955995</t>
  </si>
  <si>
    <t>Zasklívání oken a dveří deskami plochými plnými dvojsklem na zasklívací lišty, distanční rámeček tl. 16 mm plastový, tl. skel 4+4 mm</t>
  </si>
  <si>
    <t>https://podminky.urs.cz/item/CS_URS_2025_02/787616371</t>
  </si>
  <si>
    <t>998787102</t>
  </si>
  <si>
    <t>Přesun hmot tonážní pro zasklívání v objektech v přes 6 do 12 m</t>
  </si>
  <si>
    <t>1880154435</t>
  </si>
  <si>
    <t>Přesun hmot pro zasklívání stanovený z hmotnosti přesunovaného materiálu vodorovná dopravní vzdálenost do 50 m základní v objektech výšky přes 6 do 12 m</t>
  </si>
  <si>
    <t>https://podminky.urs.cz/item/CS_URS_2025_02/998787102</t>
  </si>
  <si>
    <t>1969003289</t>
  </si>
  <si>
    <t>-1558014141</t>
  </si>
  <si>
    <t>1814906647</t>
  </si>
  <si>
    <t>-1256384042</t>
  </si>
  <si>
    <t>1208213404</t>
  </si>
  <si>
    <t>430235807</t>
  </si>
  <si>
    <t>1844136221</t>
  </si>
  <si>
    <t>1118648882</t>
  </si>
  <si>
    <t>1196165440</t>
  </si>
  <si>
    <t>-690462323</t>
  </si>
  <si>
    <t>2-2023 - Strukturovaná kabeláž</t>
  </si>
  <si>
    <t>SO-01 - Učebna biologie a chemie č.m229</t>
  </si>
  <si>
    <t>D1 - Celkové náklady</t>
  </si>
  <si>
    <t xml:space="preserve">    D2 - Kabeláž UTP</t>
  </si>
  <si>
    <t xml:space="preserve">    D3 - Přípojné kabely metalické</t>
  </si>
  <si>
    <t xml:space="preserve">    D8 - Nosné prvky kabeláží</t>
  </si>
  <si>
    <t xml:space="preserve">    D9 - Demontáže a přeložky stávajících vedení</t>
  </si>
  <si>
    <t xml:space="preserve">    D10 - Aktivní prvky + WiFi AP</t>
  </si>
  <si>
    <t xml:space="preserve">    D11 - ŠKOLNÍ ROZHLAS</t>
  </si>
  <si>
    <t xml:space="preserve">    D13 - MONTÁŽE</t>
  </si>
  <si>
    <t xml:space="preserve">    D14 - Zakončení metalických kabelů (přeložky)</t>
  </si>
  <si>
    <t xml:space="preserve">    D16 - Demontáže starých rozvodů SK v budoucích učebnách</t>
  </si>
  <si>
    <t xml:space="preserve">    D17 - Aktivní prvky</t>
  </si>
  <si>
    <t xml:space="preserve">    D18 - Ostatní</t>
  </si>
  <si>
    <t>D1</t>
  </si>
  <si>
    <t>Celkové náklady</t>
  </si>
  <si>
    <t>D2</t>
  </si>
  <si>
    <t>Kabeláž UTP</t>
  </si>
  <si>
    <t>Pol1</t>
  </si>
  <si>
    <t>C6U-B2ca-Rlx-305OR kabel U/UTP, kat. 6, HFFR-LS, B2ca s1a d1 a1, 305m cívka, oranžový</t>
  </si>
  <si>
    <t>bal 305m</t>
  </si>
  <si>
    <t>632832057</t>
  </si>
  <si>
    <t>Poznámka k položce:_x000d_
C6U-B2ca-Rlx-305OR</t>
  </si>
  <si>
    <t>Pol2</t>
  </si>
  <si>
    <t>nestíněný modul RJ45 eXtreme Quickport, kat.6, IDC svorky,bílý</t>
  </si>
  <si>
    <t>-1224430156</t>
  </si>
  <si>
    <t>Poznámka k položce:_x000d_
61110-RW6</t>
  </si>
  <si>
    <t>Pol3</t>
  </si>
  <si>
    <t>neosazená zásuvka 45x45mm pro dva moduly Leviton Snap-In, přímá, bílá</t>
  </si>
  <si>
    <t>-1136388238</t>
  </si>
  <si>
    <t>Poznámka k položce:_x000d_
MMCUNILGD45001</t>
  </si>
  <si>
    <t>Pol4</t>
  </si>
  <si>
    <t>neosazená zásuvka 45x45mm pro jeden modul Leviton Snap-In, přímá, bílá</t>
  </si>
  <si>
    <t>-740729710</t>
  </si>
  <si>
    <t>Poznámka k položce:_x000d_
MMCUNILGS45001</t>
  </si>
  <si>
    <t>Pol5</t>
  </si>
  <si>
    <t>rámeček 80x80mm pro datové zásuvky 45x45mm barva bílá, oblé rohy</t>
  </si>
  <si>
    <t>1306114341</t>
  </si>
  <si>
    <t>Poznámka k položce:_x000d_
MMCWDOUNI115</t>
  </si>
  <si>
    <t>Pol6</t>
  </si>
  <si>
    <t>krabice povrchová pod rámeček 80x80mm zásuvky, barva bílá, oblé rohy</t>
  </si>
  <si>
    <t>-1000191218</t>
  </si>
  <si>
    <t>Poznámka k položce:_x000d_
MMCWDOUNI116</t>
  </si>
  <si>
    <t>Pol7</t>
  </si>
  <si>
    <t>KRYT DATOVE ZASUVKY 5014A-A100 B</t>
  </si>
  <si>
    <t>9071531</t>
  </si>
  <si>
    <t>Poznámka k položce:_x000d_
1187428</t>
  </si>
  <si>
    <t>Pol8</t>
  </si>
  <si>
    <t>JEDNORAMECEK 3901A-B10 B</t>
  </si>
  <si>
    <t>425901409</t>
  </si>
  <si>
    <t>Poznámka k položce:_x000d_
1188530</t>
  </si>
  <si>
    <t>Pol9</t>
  </si>
  <si>
    <t>NOSNA MASKA PRO 2XRJ45 5014A-B1018</t>
  </si>
  <si>
    <t>-678618214</t>
  </si>
  <si>
    <t>Poznámka k položce:_x000d_
1186534</t>
  </si>
  <si>
    <t>D3</t>
  </si>
  <si>
    <t>Přípojné kabely metalické</t>
  </si>
  <si>
    <t>Pol10</t>
  </si>
  <si>
    <t>propojovací kabel RJ45/RJ45, U/UTP, 0,5m, kat. 6, šedý</t>
  </si>
  <si>
    <t>-1670588850</t>
  </si>
  <si>
    <t>Poznámka k položce:_x000d_
C6CPCU005-888BB</t>
  </si>
  <si>
    <t>Pol11</t>
  </si>
  <si>
    <t>Cat6Plus 24 AWG U/UTP Stranded 4 Pair RJ45 - RJ45 Blade Patch Cord Grey LS/OH IEC 332.1 Sheathed Cable with Grey Boots 1m</t>
  </si>
  <si>
    <t>1809981672</t>
  </si>
  <si>
    <t>Poznámka k položce:_x000d_
C6CPCU010-888BB</t>
  </si>
  <si>
    <t>Pol12</t>
  </si>
  <si>
    <t>Cat6Plus 24 AWG U/UTP Stranded 4 Pair RJ45 - RJ45 Blade Patch Cord Grey LS/OH IEC 332.1 Sheathed Cable with Grey Boots 2m</t>
  </si>
  <si>
    <t>-1458206603</t>
  </si>
  <si>
    <t>Poznámka k položce:_x000d_
C6CPCU020-888BB</t>
  </si>
  <si>
    <t>D8</t>
  </si>
  <si>
    <t>Nosné prvky kabeláží</t>
  </si>
  <si>
    <t>Pol13</t>
  </si>
  <si>
    <t>TRUBKA ohebná elektroinstalační DN50 mm</t>
  </si>
  <si>
    <t>-2046708249</t>
  </si>
  <si>
    <t>D9</t>
  </si>
  <si>
    <t>Demontáže a přeložky stávajících vedení</t>
  </si>
  <si>
    <t>Pol14</t>
  </si>
  <si>
    <t>příchytky a závěsná oka, montážní materiál</t>
  </si>
  <si>
    <t>cpl</t>
  </si>
  <si>
    <t>799196349</t>
  </si>
  <si>
    <t>D10</t>
  </si>
  <si>
    <t>Aktivní prvky + WiFi AP</t>
  </si>
  <si>
    <t>Pol15</t>
  </si>
  <si>
    <t>Centrálně řízený velkokapacitní Wi Fi 6 přístupový bod</t>
  </si>
  <si>
    <t>217540770</t>
  </si>
  <si>
    <t xml:space="preserve">Centrálně řízený velkokapacitní Wi Fi 6 přístupový bod s tri rádiovou architekturou (2,4 GHz 4×4 MU MIMO, 5 GHz 8×8 MU MIMO a samostatné 2×2 scanning rádio), který dosahuje propustnosti až 4,8 Gbps a podporuje pokročilé funkce 802.11ax jako OFDMA, UL/DL MU MIMO, BSS Coloring a TWT. Využívá interní antény, disponuje porty 1× RJ45 100/1000/2500/5000 Base T uplink, 1× RJ45 10/100/1000 Base T secondary a konzolovým RJ45, napájení je řešeno přes PoE 802.3at. Nabízí až 16 současných SSID v režimech Local Bridge, Tunnel a Mesh, podporuje enterprise autentizaci (EAP TLS, TTLS, PEAP, SIM, AKA, FAST), WPA2/WPA3 s 802.1x nebo PSK, Captive Portal a MAC whitelist/blacklist. Splňuje standardy 802.11a/b/g/n/ac/ax a související rozšíření, zvládne stovky klientů na jeden AP a poskytuje pokročilé bezpečnostní a monitorovací funkce (Rogue Scan, WIPS/WIDS, Packet Sniffer, Spectrum Analyzer). Certifikace Wi Fi Alliance, FCC a CE doplňuje limitovaná doživotní záruka, což z něj činí ideální řešení pro prostředí s vysokou hustotou uživatelů.současných SSID=16, typ EAP -  EAP-TLS, EAP-TTLS/MSCHAPv2, PEAPv0/EAP-MSCHAPv2, PEAPv1/EAP-GTC, EAP-SIM, EAP-AKA, EAP-FAST, typ autentifikace - WPA, WPA2, and WPA3 s 802.1x or Preshared key, WEP, Web Captive Portal, MAC blacklist &amp; whitelist, IEEE standardy - 802.11a, 802.11b, 802.11d, 802.11e, 802.11g, 802.11h, 802.11i, 802.11j, 802.11k, 802.11n, 802.11r, 802.11v, 802.11w, 802.11ac, 802.1ax, 802.11Q, 802.11X, 802.3ad, 802.3af, 802.3at, 802.3az, podpora SSID - Local-Bridge, Tunnel, Mesh, počet klientů na 1 přístupový bod = 512, rozšířené funkce 802.11 - OFDMA, 2,4GHz OFDMA, Spatial reuse (BSS Coloring), UL-MU-MIMO 802.11ax MODE,DL-MU-MIMO, TWT,  monitorování frekvenčního pásma - Rogue Scan Radio Modes, WIPS / WIDS Radio Modes, Packet Sniffer Mode, Spectrum Analyzer, certifikace Wi-Fi Alliance, FCC, IC, CE, limitovaná doživotní záruka</t>
  </si>
  <si>
    <t>Pol16</t>
  </si>
  <si>
    <t>Licence pro podporu 24x7, pokročilá výměna hardwaru (NBD), firmware a obecné aktualizace na 5 let.</t>
  </si>
  <si>
    <t>139745006</t>
  </si>
  <si>
    <t>Poznámka k položce:_x000d_
Licence k WiFi AP Indoor</t>
  </si>
  <si>
    <t>D11</t>
  </si>
  <si>
    <t>ŠKOLNÍ ROZHLAS</t>
  </si>
  <si>
    <t>Pol18</t>
  </si>
  <si>
    <t>Nástěnná 2-pásmová reprosoustava pro 100V * 5/10W * 150-17000Hz * 90dB</t>
  </si>
  <si>
    <t>-1401010303</t>
  </si>
  <si>
    <t>Poznámka k položce:_x000d_
ARS 520 BS ACOUSTIC REPROSOUSTAVA</t>
  </si>
  <si>
    <t>Pol19</t>
  </si>
  <si>
    <t>Pomocný materiál</t>
  </si>
  <si>
    <t>-143158969</t>
  </si>
  <si>
    <t>D13</t>
  </si>
  <si>
    <t>MONTÁŽE</t>
  </si>
  <si>
    <t>Pol20</t>
  </si>
  <si>
    <t>Pokládka UTP kabelů</t>
  </si>
  <si>
    <t>-1194928990</t>
  </si>
  <si>
    <t>Pol21</t>
  </si>
  <si>
    <t>demontáž a zpětné zavíkování tras - pokládka UTP</t>
  </si>
  <si>
    <t>1169647593</t>
  </si>
  <si>
    <t>Pol22</t>
  </si>
  <si>
    <t>Průrazy včetně začištění</t>
  </si>
  <si>
    <t>-2107214805</t>
  </si>
  <si>
    <t>Pol23</t>
  </si>
  <si>
    <t>Montáž školního rozhlasu</t>
  </si>
  <si>
    <t>1531028354</t>
  </si>
  <si>
    <t>Pol24</t>
  </si>
  <si>
    <t>Odpojení, demontáž metalických kabelů ve stávajících kanálech a vedení</t>
  </si>
  <si>
    <t>1409826199</t>
  </si>
  <si>
    <t>Pol25</t>
  </si>
  <si>
    <t>Přemístění stávajících kabelů UTP k novým zásuvkám vytažení a opětovné zatažení</t>
  </si>
  <si>
    <t>2145328090</t>
  </si>
  <si>
    <t>Pol26</t>
  </si>
  <si>
    <t>Demontáž školního rozhlasu</t>
  </si>
  <si>
    <t>-1006388538</t>
  </si>
  <si>
    <t>D14</t>
  </si>
  <si>
    <t>Zakončení metalických kabelů (přeložky)</t>
  </si>
  <si>
    <t>Pol27</t>
  </si>
  <si>
    <t>zapojení modulu RJ45</t>
  </si>
  <si>
    <t>1702868221</t>
  </si>
  <si>
    <t>Pol28</t>
  </si>
  <si>
    <t>organizace kabelů v rozvaděči</t>
  </si>
  <si>
    <t>72189580</t>
  </si>
  <si>
    <t>Pol29</t>
  </si>
  <si>
    <t>Měření portů přeložených kabelů</t>
  </si>
  <si>
    <t>-1866745737</t>
  </si>
  <si>
    <t>Pol30</t>
  </si>
  <si>
    <t>montáž zásuvky SK</t>
  </si>
  <si>
    <t>1352239124</t>
  </si>
  <si>
    <t>D16</t>
  </si>
  <si>
    <t>Demontáže starých rozvodů SK v budoucích učebnách</t>
  </si>
  <si>
    <t>Pol32</t>
  </si>
  <si>
    <t>úklid po montážních činnostech, přesuny hmot</t>
  </si>
  <si>
    <t>-1045617717</t>
  </si>
  <si>
    <t>D17</t>
  </si>
  <si>
    <t>Aktivní prvky</t>
  </si>
  <si>
    <t>Pol33</t>
  </si>
  <si>
    <t>montáž AP</t>
  </si>
  <si>
    <t>-1390127684</t>
  </si>
  <si>
    <t>Pol34</t>
  </si>
  <si>
    <t>Instalace, konfigurace</t>
  </si>
  <si>
    <t>718557210</t>
  </si>
  <si>
    <t>Pol35</t>
  </si>
  <si>
    <t>drobné práce jinde neuvedené</t>
  </si>
  <si>
    <t>-1190249535</t>
  </si>
  <si>
    <t>Pol36</t>
  </si>
  <si>
    <t>dokumentace skutečného provedení</t>
  </si>
  <si>
    <t>900197301</t>
  </si>
  <si>
    <t>Pol37</t>
  </si>
  <si>
    <t>Doprava</t>
  </si>
  <si>
    <t>-1772936464</t>
  </si>
  <si>
    <t>D18</t>
  </si>
  <si>
    <t>Ostatní</t>
  </si>
  <si>
    <t>Pol38</t>
  </si>
  <si>
    <t>KOORDINACE , ZŠ, stavba, elektro</t>
  </si>
  <si>
    <t>-1981493427</t>
  </si>
  <si>
    <t>Pol39</t>
  </si>
  <si>
    <t>Certifikace LAN,</t>
  </si>
  <si>
    <t>272646462</t>
  </si>
  <si>
    <t>Pol40</t>
  </si>
  <si>
    <t>2140040328</t>
  </si>
  <si>
    <t>Pol41</t>
  </si>
  <si>
    <t>Zřízení staveniště</t>
  </si>
  <si>
    <t>-477452049</t>
  </si>
  <si>
    <t>Pol42</t>
  </si>
  <si>
    <t>Dopravní náklady</t>
  </si>
  <si>
    <t>-417655533</t>
  </si>
  <si>
    <t>D1 - Celková cena</t>
  </si>
  <si>
    <t xml:space="preserve">    D4 - Rozvaděče</t>
  </si>
  <si>
    <t xml:space="preserve">    D5 - UPS</t>
  </si>
  <si>
    <t xml:space="preserve">    D6 - Optické propojení Datových rozvaděčů</t>
  </si>
  <si>
    <t xml:space="preserve">    D7 - El. napojení datových rozvaděčů</t>
  </si>
  <si>
    <t>Celková cena</t>
  </si>
  <si>
    <t>672993061</t>
  </si>
  <si>
    <t>-270847350</t>
  </si>
  <si>
    <t>-1140260584</t>
  </si>
  <si>
    <t>-1130303990</t>
  </si>
  <si>
    <t>-1897672257</t>
  </si>
  <si>
    <t>2003441573</t>
  </si>
  <si>
    <t>Pol43</t>
  </si>
  <si>
    <t>nestíněný patch panel Cat6Plus s vázací lištou, 24xRJ45, 1RU, kat. 6,110 IDC, černý</t>
  </si>
  <si>
    <t>-1218759464</t>
  </si>
  <si>
    <t>Poznámka k položce:_x000d_
C6CPNLU24012M</t>
  </si>
  <si>
    <t>Pol44</t>
  </si>
  <si>
    <t>suchý zip, šířka 20mm, délka 20mm, černý</t>
  </si>
  <si>
    <t>bal</t>
  </si>
  <si>
    <t>-617067261</t>
  </si>
  <si>
    <t>Poznámka k položce:_x000d_
STAHPAS</t>
  </si>
  <si>
    <t>Pol45</t>
  </si>
  <si>
    <t>PLT2M-M vázací plastová páska, 2,5x203mm, vnitřní, bílá, bal. 1000 kusů</t>
  </si>
  <si>
    <t>1786141510</t>
  </si>
  <si>
    <t>Poznámka k položce:_x000d_
PLT2M-M</t>
  </si>
  <si>
    <t>Pol46</t>
  </si>
  <si>
    <t>PLT4H-TL vázací plastová páska, 7,6x368mm, vnitřní, bal. 250 kusů</t>
  </si>
  <si>
    <t>684640241</t>
  </si>
  <si>
    <t>Poznámka k položce:_x000d_
PLT4H-TL</t>
  </si>
  <si>
    <t>Pol47</t>
  </si>
  <si>
    <t>Drobný materiál</t>
  </si>
  <si>
    <t>-286462280</t>
  </si>
  <si>
    <t>-2059920566</t>
  </si>
  <si>
    <t>1792294946</t>
  </si>
  <si>
    <t>1476410386</t>
  </si>
  <si>
    <t>1231932856</t>
  </si>
  <si>
    <t>-813602531</t>
  </si>
  <si>
    <t>1968813300</t>
  </si>
  <si>
    <t>D4</t>
  </si>
  <si>
    <t>Rozvaděče</t>
  </si>
  <si>
    <t>Pol48</t>
  </si>
  <si>
    <t>RUN-15-60/60-B nástěnný rozvaděč, 19", v. 15U (758mm), h. 600mm, š. 600mm, PREMIUM, šedý</t>
  </si>
  <si>
    <t>-1239795429</t>
  </si>
  <si>
    <t>Poznámka k položce:_x000d_
RUN-15-60/60-TH</t>
  </si>
  <si>
    <t>Pol49</t>
  </si>
  <si>
    <t>vázací panel, 1U, 19", jednostranný, plastový kanál 40x60mm, černý</t>
  </si>
  <si>
    <t>-1062456147</t>
  </si>
  <si>
    <t>Poznámka k položce:_x000d_
DP-VP-K02-H</t>
  </si>
  <si>
    <t>Pol50</t>
  </si>
  <si>
    <t>Napájecí panel, 8xUTE, 250V, 10A pojistka, 19", 2,8m kabel se zástrčkou IEC 320 C14, CONTEG</t>
  </si>
  <si>
    <t>-505556858</t>
  </si>
  <si>
    <t>Poznámka k položce:_x000d_
DP-RP-08-UTEF-IEEC14</t>
  </si>
  <si>
    <t>Pol51</t>
  </si>
  <si>
    <t>DP-MO-100 montážní sada, M5, 100x šroubek + plovoucí matice + podložka</t>
  </si>
  <si>
    <t>1633396924</t>
  </si>
  <si>
    <t>Poznámka k položce:_x000d_
DP-MO-100</t>
  </si>
  <si>
    <t>Pol52</t>
  </si>
  <si>
    <t>Drobný materiál,</t>
  </si>
  <si>
    <t>1810192290</t>
  </si>
  <si>
    <t>D5</t>
  </si>
  <si>
    <t>UPS</t>
  </si>
  <si>
    <t>Pol53</t>
  </si>
  <si>
    <t>APC Smart-UPS SC450RMI1U</t>
  </si>
  <si>
    <t>-467817686</t>
  </si>
  <si>
    <t>Poznámka k položce:_x000d_
35643</t>
  </si>
  <si>
    <t>D6</t>
  </si>
  <si>
    <t>Optické propojení Datových rozvaděčů</t>
  </si>
  <si>
    <t>Pol54</t>
  </si>
  <si>
    <t>optická spojka LC, duplex, SM, modrá</t>
  </si>
  <si>
    <t>586842375</t>
  </si>
  <si>
    <t>Poznámka k položce:_x000d_
SP-LC-02</t>
  </si>
  <si>
    <t>Pol55</t>
  </si>
  <si>
    <t>pigtail LC/PC, SM, délka 1m</t>
  </si>
  <si>
    <t>933418845</t>
  </si>
  <si>
    <t>Poznámka k položce:_x000d_
HOTLC008001 Leviton</t>
  </si>
  <si>
    <t>Pol56</t>
  </si>
  <si>
    <t>Ochranna svárů</t>
  </si>
  <si>
    <t>1840571604</t>
  </si>
  <si>
    <t>Pol57</t>
  </si>
  <si>
    <t>Optická kazeta pro 24 svárů</t>
  </si>
  <si>
    <t>905580409</t>
  </si>
  <si>
    <t>Poznámka k položce:_x000d_
T5PLS-24F</t>
  </si>
  <si>
    <t>Pol58</t>
  </si>
  <si>
    <t>optický propojovací kabel LC/PC-LC/PC duplex 1,6mm SM, ITU-T G.657.A1, žlutý, 1m</t>
  </si>
  <si>
    <t>740220166</t>
  </si>
  <si>
    <t>Poznámka k položce:_x000d_
VPC-S2D1LCLC0010</t>
  </si>
  <si>
    <t>Pol59</t>
  </si>
  <si>
    <t>optický propojovací kabel LC/PC-LC/PC duplex 1,6mm SM, ITU-T G.657.A1, žlutý, 2m</t>
  </si>
  <si>
    <t>649250133</t>
  </si>
  <si>
    <t>Poznámka k položce:_x000d_
VPC-S2D1LCLC0020</t>
  </si>
  <si>
    <t>Pol60</t>
  </si>
  <si>
    <t>197193610</t>
  </si>
  <si>
    <t>Pol61</t>
  </si>
  <si>
    <t>12 fibre Singlemode G652D – Premise Distribution Cable-LSHF/LSZH-EuroClass-Black</t>
  </si>
  <si>
    <t>1039751449</t>
  </si>
  <si>
    <t>Poznámka k položce:_x000d_
GF008PDC12LU-Eca Leviton</t>
  </si>
  <si>
    <t>Pol62</t>
  </si>
  <si>
    <t>optická vana FibrePlus 19", osazená 6xLC duplex spojkou SM, 1RU, černá</t>
  </si>
  <si>
    <t>1785453633</t>
  </si>
  <si>
    <t>Poznámka k položce:_x000d_
FPCC1SXSM12LC2</t>
  </si>
  <si>
    <t>D7</t>
  </si>
  <si>
    <t>El. napojení datových rozvaděčů</t>
  </si>
  <si>
    <t>Pol63</t>
  </si>
  <si>
    <t>Kabel CYKY 3x2,5</t>
  </si>
  <si>
    <t>223849028</t>
  </si>
  <si>
    <t>Pol64</t>
  </si>
  <si>
    <t>Vodič H07V-U 6 žlutozelená (CY 6)</t>
  </si>
  <si>
    <t>-270196816</t>
  </si>
  <si>
    <t>Pol65</t>
  </si>
  <si>
    <t>ZÁSUVKA NA Lištu ZSE-03 CSN In 16A</t>
  </si>
  <si>
    <t>-2001445418</t>
  </si>
  <si>
    <t>Pol66</t>
  </si>
  <si>
    <t>ZÁSUVKA NA Lištu ZSE-06 CSN In 16A</t>
  </si>
  <si>
    <t>1610899761</t>
  </si>
  <si>
    <t>Pol67</t>
  </si>
  <si>
    <t>lišta IN 35x7 DER 6,3mm PASOVINA 1m</t>
  </si>
  <si>
    <t>-1683588780</t>
  </si>
  <si>
    <t>Pol68</t>
  </si>
  <si>
    <t>Jistič PL7-C16/1 16A</t>
  </si>
  <si>
    <t>-1330107332</t>
  </si>
  <si>
    <t>Pol69</t>
  </si>
  <si>
    <t>Drobný materiál, oka, dutinky atd</t>
  </si>
  <si>
    <t>1076573449</t>
  </si>
  <si>
    <t>-197600371</t>
  </si>
  <si>
    <t>Pol70</t>
  </si>
  <si>
    <t xml:space="preserve">příslušenství k lištám  tvarovky</t>
  </si>
  <si>
    <t>-1579969274</t>
  </si>
  <si>
    <t>Pol71</t>
  </si>
  <si>
    <t>LISTA HRANATA 2M LHD 40X40 HD</t>
  </si>
  <si>
    <t>-1735331717</t>
  </si>
  <si>
    <t>Poznámka k položce:_x000d_
1186844</t>
  </si>
  <si>
    <t>1192432784</t>
  </si>
  <si>
    <t>Pol74</t>
  </si>
  <si>
    <t>Centrálně řízený přístupový přepínač L2/L3, 24x 1Gbps RJ45 porty, 4x 10Gbps SFP+ porty, 1U, pro montáž do 19" rozvaděče, min. přepínací kapacita fullduplex 128 Gbps, výkon min. 190 Mpps, neblokující přepínací architektura, min. 32 K MAC adres, min. 4 K VL</t>
  </si>
  <si>
    <t>-179900464</t>
  </si>
  <si>
    <t>Centrálně řízený přístupový přepínač L2/L3, 24x 1Gbps RJ45 porty, 4x 10Gbps SFP+ porty, 1U, pro montáž do 19" rozvaděče, min. přepínací kapacita fullduplex 128 Gbps, výkon min. 190 Mpps, neblokující přepínací architektura, min. 32 K MAC adres, min. 4 K VLAN, podpora IPv4/IPv6, podpora statického směrování, DHCP relay, autentifikace RADIUS administrátorských účtů, IEEE 802.1x (port-based, MAC, VLAN, MAC Acces Bypass, User based VLAN), sFlow, ACL, Dynamic ARP inspekce, LACP, IPv4/IPv6 Management prostřednictvím CLI a GUI rozhraní, podpora centrálního systému řízení a monitorování sítě, podpora IEEE 802.1ab, IEEE 802.1p,IEEE 802.1w, STP Root Guard, STP BDU Guard, IEEE 802.1s, IEEE 802.1AX, IEEE 802.3x, Jumbo Frames, IEEE 802.1Q, podpora SNMP v1/v2c/v3, SNTP</t>
  </si>
  <si>
    <t>Poznámka k položce:_x000d_
Přepínač typ 1</t>
  </si>
  <si>
    <t>Pol75</t>
  </si>
  <si>
    <t>885800220</t>
  </si>
  <si>
    <t>Poznámka k položce:_x000d_
Licence k přepínači typ 1</t>
  </si>
  <si>
    <t>Pol76</t>
  </si>
  <si>
    <t>-683773192</t>
  </si>
  <si>
    <t>Poznámka k položce:_x000d_
WiFi AP - Indoor</t>
  </si>
  <si>
    <t>1840368715</t>
  </si>
  <si>
    <t>-1746690018</t>
  </si>
  <si>
    <t>625877117</t>
  </si>
  <si>
    <t>-576714341</t>
  </si>
  <si>
    <t>Pol77</t>
  </si>
  <si>
    <t>pokládka optických kabelů</t>
  </si>
  <si>
    <t>1945821294</t>
  </si>
  <si>
    <t>Pol78</t>
  </si>
  <si>
    <t>demontáž a zpětné zavíkování tras - pokládka optiky</t>
  </si>
  <si>
    <t>1641821250</t>
  </si>
  <si>
    <t>Pol79</t>
  </si>
  <si>
    <t>Montáž UTP kabelů a zásuvek do nábytku</t>
  </si>
  <si>
    <t>799010180</t>
  </si>
  <si>
    <t>Pol80</t>
  </si>
  <si>
    <t xml:space="preserve">Montáž  nosných prvků</t>
  </si>
  <si>
    <t>-501481785</t>
  </si>
  <si>
    <t>Montáž nosných prvků</t>
  </si>
  <si>
    <t>393499232</t>
  </si>
  <si>
    <t>Pol81</t>
  </si>
  <si>
    <t>montáž 19" rozvaděče</t>
  </si>
  <si>
    <t>-756551341</t>
  </si>
  <si>
    <t>Pol82</t>
  </si>
  <si>
    <t>nazbrojení rozvaděče SK</t>
  </si>
  <si>
    <t>1451633922</t>
  </si>
  <si>
    <t>Pol83</t>
  </si>
  <si>
    <t>kompletace rozvaděče FO</t>
  </si>
  <si>
    <t>-836201352</t>
  </si>
  <si>
    <t>Pol84</t>
  </si>
  <si>
    <t>svár na vlákně SM</t>
  </si>
  <si>
    <t>-930453151</t>
  </si>
  <si>
    <t>Pol85</t>
  </si>
  <si>
    <t>Měření optického vlákna oboustranné PM+- reflektormetrické vč. protokolu</t>
  </si>
  <si>
    <t>-989667313</t>
  </si>
  <si>
    <t>Pol86</t>
  </si>
  <si>
    <t>Doplnění rozvaděče, reorganizace v rozvaděči</t>
  </si>
  <si>
    <t>-273324791</t>
  </si>
  <si>
    <t>Pol87</t>
  </si>
  <si>
    <t>Zapojení modulu RJ 45</t>
  </si>
  <si>
    <t>-2031039217</t>
  </si>
  <si>
    <t>497623237</t>
  </si>
  <si>
    <t>Pol88</t>
  </si>
  <si>
    <t>Měření portů Lan včetně protokolů</t>
  </si>
  <si>
    <t>port</t>
  </si>
  <si>
    <t>-275030860</t>
  </si>
  <si>
    <t>Pol89</t>
  </si>
  <si>
    <t>Zakončení optických kabelů</t>
  </si>
  <si>
    <t>1222637963</t>
  </si>
  <si>
    <t>Pol90</t>
  </si>
  <si>
    <t>Montáž el. napojení</t>
  </si>
  <si>
    <t>424560524</t>
  </si>
  <si>
    <t>Pol91</t>
  </si>
  <si>
    <t>Montáž UPS</t>
  </si>
  <si>
    <t>1839183356</t>
  </si>
  <si>
    <t>Pol92</t>
  </si>
  <si>
    <t>2121790761</t>
  </si>
  <si>
    <t>647254971</t>
  </si>
  <si>
    <t>-484030947</t>
  </si>
  <si>
    <t>-1449047353</t>
  </si>
  <si>
    <t>-1285836400</t>
  </si>
  <si>
    <t>-2221195</t>
  </si>
  <si>
    <t>1471878504</t>
  </si>
  <si>
    <t>1099389923</t>
  </si>
  <si>
    <t>Pol93</t>
  </si>
  <si>
    <t>274398949</t>
  </si>
  <si>
    <t>-1023186090</t>
  </si>
  <si>
    <t>Pol94</t>
  </si>
  <si>
    <t>2032728912</t>
  </si>
  <si>
    <t>Pol95</t>
  </si>
  <si>
    <t>-2066150310</t>
  </si>
  <si>
    <t>Pol96</t>
  </si>
  <si>
    <t>-321422712</t>
  </si>
  <si>
    <t>Pol97</t>
  </si>
  <si>
    <t>-1412661882</t>
  </si>
  <si>
    <t>-1028578878</t>
  </si>
  <si>
    <t>41533404</t>
  </si>
  <si>
    <t>Pol98</t>
  </si>
  <si>
    <t>Certifikace Optických kabelů</t>
  </si>
  <si>
    <t>698148828</t>
  </si>
  <si>
    <t>-606747839</t>
  </si>
  <si>
    <t>1201270552</t>
  </si>
  <si>
    <t>899483758</t>
  </si>
  <si>
    <t>Pol99</t>
  </si>
  <si>
    <t>Revize</t>
  </si>
  <si>
    <t>-433326652</t>
  </si>
  <si>
    <t>3-2023 - Silnoproudá elektrotechnika</t>
  </si>
  <si>
    <t xml:space="preserve">    99 - Přesun hmot a manipulace se sutí</t>
  </si>
  <si>
    <t xml:space="preserve">    743 - Elektromontáže - hrubá montáž</t>
  </si>
  <si>
    <t>M - Práce a dodávky M</t>
  </si>
  <si>
    <t xml:space="preserve">    21-M - Elektromontáže</t>
  </si>
  <si>
    <t xml:space="preserve">    46-M - Zemní práce při extr.mont.pracích</t>
  </si>
  <si>
    <t xml:space="preserve">    0 - Vedlejší rozpočtové náklady</t>
  </si>
  <si>
    <t>Přesun hmot a manipulace se sutí</t>
  </si>
  <si>
    <t>997013801</t>
  </si>
  <si>
    <t>Poplatek za uložení stavebního betonového odpadu na skládce (skládkovné)</t>
  </si>
  <si>
    <t>1122307534</t>
  </si>
  <si>
    <t>741910414</t>
  </si>
  <si>
    <t>Montáž žlab kovový šířky přes 250 do 450 mm bez víka</t>
  </si>
  <si>
    <t>-1716822429</t>
  </si>
  <si>
    <t>Montáž žlabů bez stojiny a výložníků kovových s podpěrkami a příslušenstvím bez víka, šířky přes 250 do 450 mm</t>
  </si>
  <si>
    <t>https://podminky.urs.cz/item/CS_URS_2025_02/741910414</t>
  </si>
  <si>
    <t>741910421</t>
  </si>
  <si>
    <t>Montáž žlab kovový - uzavření víkem</t>
  </si>
  <si>
    <t>258818932</t>
  </si>
  <si>
    <t>Montáž žlabů bez stojiny a výložníků kovových s podpěrkami a příslušenstvím uzavření víkem</t>
  </si>
  <si>
    <t>https://podminky.urs.cz/item/CS_URS_2025_02/741910421</t>
  </si>
  <si>
    <t>743</t>
  </si>
  <si>
    <t>Elektromontáže - hrubá montáž</t>
  </si>
  <si>
    <t>741910401</t>
  </si>
  <si>
    <t>Montáž žlab plastový šířky do 100 mm s víkem</t>
  </si>
  <si>
    <t>1822321320</t>
  </si>
  <si>
    <t>Montáž žlabů bez stojiny a výložníků plastových, šířky do 100 mm s víkem</t>
  </si>
  <si>
    <t>https://podminky.urs.cz/item/CS_URS_2025_02/741910401</t>
  </si>
  <si>
    <t>743311300</t>
  </si>
  <si>
    <t>Montáž lišta a kanálek protahovací šířky do 60 mm</t>
  </si>
  <si>
    <t>-889838128</t>
  </si>
  <si>
    <t>743311400</t>
  </si>
  <si>
    <t>Montáž lišta a kanálek protahovací šířky do 80 mm</t>
  </si>
  <si>
    <t>-917241041</t>
  </si>
  <si>
    <t>743411111</t>
  </si>
  <si>
    <t>Montáž krabice zapuštěná plastová kruhová typ KU68/2-1902, KO125</t>
  </si>
  <si>
    <t>-780286457</t>
  </si>
  <si>
    <t>743414311</t>
  </si>
  <si>
    <t>Montáž rozvodka nástěnná plastová kruhová typ KU68/2-1903, KR97</t>
  </si>
  <si>
    <t>-242384405</t>
  </si>
  <si>
    <t>Práce a dodávky M</t>
  </si>
  <si>
    <t>21-M</t>
  </si>
  <si>
    <t>Elektromontáže</t>
  </si>
  <si>
    <t>210100151</t>
  </si>
  <si>
    <t>Ukončení kabelů smršťovací koncovkou nebo páskou se zapojením bez letování žíly do 4x16 mm2</t>
  </si>
  <si>
    <t>37173434</t>
  </si>
  <si>
    <t>Ukončení kabelů smršťovací koncovkou nebo páskou se zapojením bez letování počtu a průřezu žil 4 x 16 mm2</t>
  </si>
  <si>
    <t>https://podminky.urs.cz/item/CS_URS_2025_02/210100151</t>
  </si>
  <si>
    <t>210100154</t>
  </si>
  <si>
    <t>Ukončení kabelů smršťovací koncovkou nebo páskou se zapojením bez letování žíly do 4x120 mm2</t>
  </si>
  <si>
    <t>2005425821</t>
  </si>
  <si>
    <t>Ukončení kabelů smršťovací koncovkou nebo páskou se zapojením bez letování počtu a průřezu žil 4 x 120 mm2</t>
  </si>
  <si>
    <t>https://podminky.urs.cz/item/CS_URS_2025_02/210100154</t>
  </si>
  <si>
    <t>210100235</t>
  </si>
  <si>
    <t>Ukončení šňůr se zapojením počtu a průřezu žil do 5x4 mm2</t>
  </si>
  <si>
    <t>678065045</t>
  </si>
  <si>
    <t>741310251</t>
  </si>
  <si>
    <t>Montáž spínač (polo)zapuštěný šroubové připojení 1-jednopólových prostředí venkovní/mokré se zapojením vodičů</t>
  </si>
  <si>
    <t>-1764385140</t>
  </si>
  <si>
    <t>Montáž spínačů jedno nebo dvoupólových polozapuštěných nebo zapuštěných se zapojením vodičů šroubové připojení, pro prostředí venkovní nebo mokré spínačů, řazení 1-jednopólových</t>
  </si>
  <si>
    <t>https://podminky.urs.cz/item/CS_URS_2025_02/741310251</t>
  </si>
  <si>
    <t>210110003</t>
  </si>
  <si>
    <t>Montáž nástěnný přepínač nn 5-sériový pro prostředí základní nebo vlhké</t>
  </si>
  <si>
    <t>-52240181</t>
  </si>
  <si>
    <t>210110081</t>
  </si>
  <si>
    <t>Montáž spínač nn přípojkasporáková s doutnavkou se zapojením vodičů</t>
  </si>
  <si>
    <t>1323154149</t>
  </si>
  <si>
    <t>210111042</t>
  </si>
  <si>
    <t>Montáž zásuvka (polo)zapuštěná bezšroubové připojení 2P+PE dvojí zapojení - průběžná</t>
  </si>
  <si>
    <t>1749775700</t>
  </si>
  <si>
    <t>210190003</t>
  </si>
  <si>
    <t>Montáž rozvodnic běžných oceloplechových nebo plastových do 100 kg-podlahová krabice</t>
  </si>
  <si>
    <t>1688692824</t>
  </si>
  <si>
    <t>210190004</t>
  </si>
  <si>
    <t>Montáž rozvodnic běžných oceloplechových nebo plastových do 150 kg-nová/doplnění/rozšíření rozvaděče</t>
  </si>
  <si>
    <t>-253601191</t>
  </si>
  <si>
    <t>741210201</t>
  </si>
  <si>
    <t>Montáž rozvaděč skříňový nebo panelový dělitelný pole do 200 kg</t>
  </si>
  <si>
    <t>970578606</t>
  </si>
  <si>
    <t>Montáž rozvaděčů skříňových nebo panelových bez zapojení vodičů dělitelných, hmotnosti jednoho pole do 200 kg</t>
  </si>
  <si>
    <t>https://podminky.urs.cz/item/CS_URS_2025_02/741210201</t>
  </si>
  <si>
    <t>741372112</t>
  </si>
  <si>
    <t>Montáž svítidlo LED interiérové vestavné panelové hranaté nebo kruhové přes 0,09 do 0,36 m2 se zapojením vodičů</t>
  </si>
  <si>
    <t>1537027046</t>
  </si>
  <si>
    <t>Montáž svítidel s integrovaným zdrojem LED se zapojením vodičů interiérových vestavných stropních panelových hranatých nebo kruhových, plochy přes 0,09 do 0,36 m2</t>
  </si>
  <si>
    <t>https://podminky.urs.cz/item/CS_URS_2025_02/741372112</t>
  </si>
  <si>
    <t>210280002</t>
  </si>
  <si>
    <t>Zkoušky a prohlídky el rozvodů a zařízení celková prohlídka pro objem montážních prací přes 100 do 500 tis Kč</t>
  </si>
  <si>
    <t>228142230</t>
  </si>
  <si>
    <t>Zkoušky a prohlídky elektrických rozvodů a zařízení celková prohlídka, zkoušení, měření a vyhotovení revizní zprávy pro objem montážních prací přes 100 do 500 tisíc Kč</t>
  </si>
  <si>
    <t>https://podminky.urs.cz/item/CS_URS_2025_02/210280002</t>
  </si>
  <si>
    <t>210280712</t>
  </si>
  <si>
    <t>Měření intenzity osvětlení na pracovišti do 50 svítidel</t>
  </si>
  <si>
    <t>-1176580943</t>
  </si>
  <si>
    <t>Zkoušky a prohlídky osvětlovacího zařízení měření intenzity osvětlení</t>
  </si>
  <si>
    <t>https://podminky.urs.cz/item/CS_URS_2025_02/210280712</t>
  </si>
  <si>
    <t>210800116</t>
  </si>
  <si>
    <t>Montáž měděných kabelů CYKY,CYBY,CYMY,NYM,CYKYLS,CYKYLo 5x2,5 mm2 uložených pod omítku ve stěně</t>
  </si>
  <si>
    <t>497218173</t>
  </si>
  <si>
    <t>210800528</t>
  </si>
  <si>
    <t>Montáž měděných vodičů CY, HO5V, HO7V, NYY, YY 10 mm2 uložených volně</t>
  </si>
  <si>
    <t>1608296473</t>
  </si>
  <si>
    <t>210810109</t>
  </si>
  <si>
    <t>Montáž měděných kabelů CYKY, NYM, NYY, YSLY 1 kV 4x25 mm2 uložených pevně</t>
  </si>
  <si>
    <t>-1176303648</t>
  </si>
  <si>
    <t>210812019</t>
  </si>
  <si>
    <t>Montáž kabelu Cu plného nebo laněného do 1 kV žíly 3x95 až 120 mm2 (např. CYKY, CYKFY) bez ukončení uloženého volně nebo v liště</t>
  </si>
  <si>
    <t>-825739496</t>
  </si>
  <si>
    <t>Montáž izolovaných kabelů měděných do 1 kV bez ukončení plných nebo laněných kulatých (např. CYKY, CYKFY) uložených volně nebo v liště počtu a průřezu žil 3x95 až 120 mm2</t>
  </si>
  <si>
    <t>https://podminky.urs.cz/item/CS_URS_2025_02/210812019</t>
  </si>
  <si>
    <t>46-M</t>
  </si>
  <si>
    <t>Zemní práce při extr.mont.pracích</t>
  </si>
  <si>
    <t>460600061</t>
  </si>
  <si>
    <t>Odvoz suti a vybouraných hmot do 1 km</t>
  </si>
  <si>
    <t>1092072458</t>
  </si>
  <si>
    <t>460600071</t>
  </si>
  <si>
    <t>Příplatek k odvozu suti a vybouraných hmot za každý další 1 km</t>
  </si>
  <si>
    <t>1368542916</t>
  </si>
  <si>
    <t>460680151</t>
  </si>
  <si>
    <t>Vybourání otvorů ve zdivu kamenném plochy do 0,25 m2, tloušťky do 45 cm</t>
  </si>
  <si>
    <t>415160103</t>
  </si>
  <si>
    <t>468081526</t>
  </si>
  <si>
    <t>Vybourání otvorů pro elektroinstalace ve zdivu železobetonovém pl přes 0,09 do 0,25 m2 tl přes 75 do 90 cm</t>
  </si>
  <si>
    <t>-1724034678</t>
  </si>
  <si>
    <t>Vybourání otvorů ve zdivu železobetonovém plochy přes 0,09 do 0,25 m2 a tloušťky přes 75 do 90 cm</t>
  </si>
  <si>
    <t>https://podminky.urs.cz/item/CS_URS_2025_02/468081526</t>
  </si>
  <si>
    <t>460680485</t>
  </si>
  <si>
    <t>Vysekání kapes a výklenků ve zdivu cihelném pro elinstalační zařízení plochy přes 0,25 m2</t>
  </si>
  <si>
    <t>664676061</t>
  </si>
  <si>
    <t>460680401</t>
  </si>
  <si>
    <t>Vysekání kapes a výklenků ve zdivu z lehkých betonů, dutých cihel a tvárnic pro krabice 7x7x5 cm</t>
  </si>
  <si>
    <t>2015840404</t>
  </si>
  <si>
    <t>460680612</t>
  </si>
  <si>
    <t>Vysekání rýh pro montáž trubek a kabelů v omítce vápenné a vápenocementové stěn šířky do 5 cm</t>
  </si>
  <si>
    <t>2110165121</t>
  </si>
  <si>
    <t>460680615</t>
  </si>
  <si>
    <t>Vysekání rýh pro montáž trubek a kabelů v omítce vápenné a vápenocementové stěn šířky do 15 cm</t>
  </si>
  <si>
    <t>-957734325</t>
  </si>
  <si>
    <t>460941212</t>
  </si>
  <si>
    <t>Vyplnění a omítnutí rýh při elektroinstalacích ve stěnách hl do 3 cm a š přes 3 do 5 cm</t>
  </si>
  <si>
    <t>1084931568</t>
  </si>
  <si>
    <t>Vyplnění rýh vyplnění a omítnutí rýh ve stěnách hloubky do 3 cm a šířky přes 3 do 5 cm</t>
  </si>
  <si>
    <t>https://podminky.urs.cz/item/CS_URS_2025_02/460941212</t>
  </si>
  <si>
    <t>460941215</t>
  </si>
  <si>
    <t>Vyplnění a omítnutí rýh při elektroinstalacích ve stěnách hl do 3 cm a š přes 10 do 15 cm</t>
  </si>
  <si>
    <t>-1979888710</t>
  </si>
  <si>
    <t>Vyplnění rýh vyplnění a omítnutí rýh ve stěnách hloubky do 3 cm a šířky přes 10 do 15 cm</t>
  </si>
  <si>
    <t>https://podminky.urs.cz/item/CS_URS_2025_02/460941215</t>
  </si>
  <si>
    <t>HZS2221</t>
  </si>
  <si>
    <t>Hodinová zúčtovací sazba topenář</t>
  </si>
  <si>
    <t>262144</t>
  </si>
  <si>
    <t>1325582716</t>
  </si>
  <si>
    <t>Hodinové zúčtovací sazby profesí PSV provádění stavebních instalací topenář</t>
  </si>
  <si>
    <t>https://podminky.urs.cz/item/CS_URS_2025_02/HZS2221</t>
  </si>
  <si>
    <t>1290732970</t>
  </si>
  <si>
    <t>-1166291212</t>
  </si>
  <si>
    <t>HZS2331</t>
  </si>
  <si>
    <t>Hodinová zúčtovací sazba podlahář</t>
  </si>
  <si>
    <t>1279063325</t>
  </si>
  <si>
    <t>Hodinové zúčtovací sazby profesí PSV úpravy povrchů a podlahy podlahář</t>
  </si>
  <si>
    <t>https://podminky.urs.cz/item/CS_URS_2025_02/HZS2331</t>
  </si>
  <si>
    <t>013254000</t>
  </si>
  <si>
    <t>Dokumentace skutečného provedení stavby</t>
  </si>
  <si>
    <t>Kč</t>
  </si>
  <si>
    <t>1506131220</t>
  </si>
  <si>
    <t>1914310937</t>
  </si>
  <si>
    <t>065002000</t>
  </si>
  <si>
    <t>Mimostaveništní doprava materiálů</t>
  </si>
  <si>
    <t>224230507</t>
  </si>
  <si>
    <t>081002000</t>
  </si>
  <si>
    <t>Doprava zaměstnanců na staveniště</t>
  </si>
  <si>
    <t>-1598660668</t>
  </si>
  <si>
    <t>091002000</t>
  </si>
  <si>
    <t>Ostatní náklady související s objektem</t>
  </si>
  <si>
    <t>-1025141515</t>
  </si>
  <si>
    <t>Úroveň 3:</t>
  </si>
  <si>
    <t>SO-01 - Učebna biologie a chemie č.m.229 materiál</t>
  </si>
  <si>
    <t xml:space="preserve">    D3 - ROZPIS ROZVADĚČE 2R1</t>
  </si>
  <si>
    <t xml:space="preserve">    D1 - ROZPIS DOPLNĚNÍ ROZVADĚČE HR</t>
  </si>
  <si>
    <t xml:space="preserve">    D2 - ROZPIS ROZVADĚČE R229-BIOLOGIE A CHEMIE</t>
  </si>
  <si>
    <t xml:space="preserve">    D20 - SVÍTIDLA VČ.ZDROJŮ</t>
  </si>
  <si>
    <t xml:space="preserve">    D21 - ZÁSUVKY,OVLADAČE,KRABICE,MOTORY,LIŠTY</t>
  </si>
  <si>
    <t>D22 - KABELY,VODIČE</t>
  </si>
  <si>
    <t>ROZPIS ROZVADĚČE 2R1</t>
  </si>
  <si>
    <t>pol1.3</t>
  </si>
  <si>
    <t xml:space="preserve">rozvaděč  IP40/20, 130 MOD.,POD OMÍTKU,DVEŘE POŽÁRNÍ EI 30 DP1</t>
  </si>
  <si>
    <t>263968421</t>
  </si>
  <si>
    <t>pol2.3</t>
  </si>
  <si>
    <t>vypínač 125A/3f</t>
  </si>
  <si>
    <t>1933267002</t>
  </si>
  <si>
    <t>pol3.3</t>
  </si>
  <si>
    <t>II.stupeň přep.ochrany</t>
  </si>
  <si>
    <t>557717494</t>
  </si>
  <si>
    <t>pol4.3</t>
  </si>
  <si>
    <t>jistič 25A/3f/B 6kA</t>
  </si>
  <si>
    <t>-544873419</t>
  </si>
  <si>
    <t>pol5.3</t>
  </si>
  <si>
    <t>jistič 40A/3f/C 6kA</t>
  </si>
  <si>
    <t>-557752761</t>
  </si>
  <si>
    <t>pol6.3</t>
  </si>
  <si>
    <t>propojovací lišty - fázový hřeben 125A - komplet</t>
  </si>
  <si>
    <t>102893589</t>
  </si>
  <si>
    <t>pol7.3</t>
  </si>
  <si>
    <t>svorkovnice PE</t>
  </si>
  <si>
    <t>2108953755</t>
  </si>
  <si>
    <t>pol8.3</t>
  </si>
  <si>
    <t>svorkovnice N</t>
  </si>
  <si>
    <t>1911436331</t>
  </si>
  <si>
    <t>pol9.3</t>
  </si>
  <si>
    <t>vývodní svorky</t>
  </si>
  <si>
    <t>-1550427974</t>
  </si>
  <si>
    <t>pol10.3</t>
  </si>
  <si>
    <t>podružný materiál</t>
  </si>
  <si>
    <t>-1654764472</t>
  </si>
  <si>
    <t>pol11.3</t>
  </si>
  <si>
    <t>výroba rozvaděče</t>
  </si>
  <si>
    <t>565648285</t>
  </si>
  <si>
    <t>ROZPIS DOPLNĚNÍ ROZVADĚČE HR</t>
  </si>
  <si>
    <t>pol1.1</t>
  </si>
  <si>
    <t>pojistkový odpínač OPV 22/3+3x PV 125AgG</t>
  </si>
  <si>
    <t>890924674</t>
  </si>
  <si>
    <t>pol4.1</t>
  </si>
  <si>
    <t>-1312350233</t>
  </si>
  <si>
    <t>ROZPIS ROZVADĚČE R229-BIOLOGIE A CHEMIE</t>
  </si>
  <si>
    <t>pol1.2</t>
  </si>
  <si>
    <t xml:space="preserve">rozvaděč  IP40/20, 72 MOD.,POD OMÍTKU</t>
  </si>
  <si>
    <t>-1443635057</t>
  </si>
  <si>
    <t>pol2.2</t>
  </si>
  <si>
    <t>vypínač 40A/3f</t>
  </si>
  <si>
    <t>294122138</t>
  </si>
  <si>
    <t>pol3.2</t>
  </si>
  <si>
    <t>-1179943838</t>
  </si>
  <si>
    <t>pol4.2</t>
  </si>
  <si>
    <t>jistič 6A/1f/B 6kA</t>
  </si>
  <si>
    <t>15320176</t>
  </si>
  <si>
    <t>pol5.2</t>
  </si>
  <si>
    <t>jistič 10A/1f/C 6kA</t>
  </si>
  <si>
    <t>-2125583872</t>
  </si>
  <si>
    <t>pol7.2</t>
  </si>
  <si>
    <t>jistič 16A/1f/B 6kA</t>
  </si>
  <si>
    <t>1996805450</t>
  </si>
  <si>
    <t>pol8.2</t>
  </si>
  <si>
    <t>jistič 25A/3f/C 6kA + vypínací spoušť</t>
  </si>
  <si>
    <t>953734041</t>
  </si>
  <si>
    <t>pol9.2</t>
  </si>
  <si>
    <t>chránič s nadproudovou ochranou 10A/1N/B/30mA-1TE 6kA</t>
  </si>
  <si>
    <t>-1223631756</t>
  </si>
  <si>
    <t>pol10.2</t>
  </si>
  <si>
    <t>chránič s nadproudovou ochranou 16A/1N/B/30mA-1TE 6kA</t>
  </si>
  <si>
    <t>-820754129</t>
  </si>
  <si>
    <t>pol19.2</t>
  </si>
  <si>
    <t>chránič s nadproudovou ochranou 16A/1N/C/30mA-1TE 6kA</t>
  </si>
  <si>
    <t>-1928675676</t>
  </si>
  <si>
    <t>pol11.2</t>
  </si>
  <si>
    <t>propojovací lišty - fázový hřeben 40A - komplet</t>
  </si>
  <si>
    <t>984584412</t>
  </si>
  <si>
    <t>pol14.2</t>
  </si>
  <si>
    <t>799312528</t>
  </si>
  <si>
    <t>pol15.2</t>
  </si>
  <si>
    <t>-725448656</t>
  </si>
  <si>
    <t>pol16.2</t>
  </si>
  <si>
    <t>-497576366</t>
  </si>
  <si>
    <t>pol17.2</t>
  </si>
  <si>
    <t>-1089505987</t>
  </si>
  <si>
    <t>pol18.2</t>
  </si>
  <si>
    <t>1546831879</t>
  </si>
  <si>
    <t>D20</t>
  </si>
  <si>
    <t>SVÍTIDLA VČ.ZDROJŮ</t>
  </si>
  <si>
    <t>pol30.20</t>
  </si>
  <si>
    <t>B-LED PANEL IP65 35W,4200lm,Ra80,4000K+RÁMEČEK PRO PŘISAZENOU MONTÁŽ</t>
  </si>
  <si>
    <t>-1675933632</t>
  </si>
  <si>
    <t>pol31.20</t>
  </si>
  <si>
    <t>C-ZAVĚŠENÉ ASYMETRICKÉ LED SVÍTIDLO 16W,2000lm,IP20 +ZÁVĚS</t>
  </si>
  <si>
    <t>-1285168788</t>
  </si>
  <si>
    <t>pol2.20</t>
  </si>
  <si>
    <t xml:space="preserve">NO –  NOUZ.SV. LED 1W S PIKTOGRAMEM S VLASTNÍM ZÁL. ZDROJEM 1HOD.-PROVEDENÍ SE</t>
  </si>
  <si>
    <t>552054456</t>
  </si>
  <si>
    <t>pol3.20</t>
  </si>
  <si>
    <t>podružný materiál pro uchycení svítidel</t>
  </si>
  <si>
    <t>141580061</t>
  </si>
  <si>
    <t>D21</t>
  </si>
  <si>
    <t>ZÁSUVKY,OVLADAČE,KRABICE,MOTORY,LIŠTY</t>
  </si>
  <si>
    <t>pol16.21</t>
  </si>
  <si>
    <t>ovladač, řazení 1 (vypínač), komplet, IP20</t>
  </si>
  <si>
    <t>-588771069</t>
  </si>
  <si>
    <t>pol1.21</t>
  </si>
  <si>
    <t>ovladač, řazení 5 (sériový), komplet, IP20</t>
  </si>
  <si>
    <t>1584626765</t>
  </si>
  <si>
    <t>pol17.21</t>
  </si>
  <si>
    <t>ovladač, žaluziový, komplet, IP20</t>
  </si>
  <si>
    <t>-915979214</t>
  </si>
  <si>
    <t>pol18.21</t>
  </si>
  <si>
    <t>ovladač, otočný uzamykatelný 40A/3f, IP20</t>
  </si>
  <si>
    <t>2035587617</t>
  </si>
  <si>
    <t>pol2.21</t>
  </si>
  <si>
    <t>zásuvka 230V/16A IP20</t>
  </si>
  <si>
    <t>-1013270584</t>
  </si>
  <si>
    <t>pol4.21</t>
  </si>
  <si>
    <t>dvojzásuvka 230V/16A IP20</t>
  </si>
  <si>
    <t>-1108304281</t>
  </si>
  <si>
    <t>pol3.21</t>
  </si>
  <si>
    <t>zásuvka 230V/16A IP20zásuvka 230V/16A IP20 S 3.ST.PŘEP.OCHRANY</t>
  </si>
  <si>
    <t>-1993720460</t>
  </si>
  <si>
    <t>pol26.21</t>
  </si>
  <si>
    <t>dvojzásuvka 230V/16A IP20zásuvka 230V/16A IP20 S 3.ST.PŘEP.OCHRANY</t>
  </si>
  <si>
    <t>-2027958113</t>
  </si>
  <si>
    <t>pol6.21</t>
  </si>
  <si>
    <t>trojrámeček</t>
  </si>
  <si>
    <t>-761800892</t>
  </si>
  <si>
    <t>pol19.21</t>
  </si>
  <si>
    <t>čtyřrámeček</t>
  </si>
  <si>
    <t>927720778</t>
  </si>
  <si>
    <t>pol7.21</t>
  </si>
  <si>
    <t>podlahová krabice+3x zásuvka 230V/16A,1xZÁSUVKA 230V/16A S 3.ST.PŘEP.OCHRANY</t>
  </si>
  <si>
    <t>61748426</t>
  </si>
  <si>
    <t>pol8.21</t>
  </si>
  <si>
    <t>krabice přístrojová pod omítku KP</t>
  </si>
  <si>
    <t>1020312972</t>
  </si>
  <si>
    <t>pol20.21</t>
  </si>
  <si>
    <t>krabice přístrojová na omítku KP</t>
  </si>
  <si>
    <t>837851592</t>
  </si>
  <si>
    <t>pol9.21</t>
  </si>
  <si>
    <t>krabice rozvodná pod omítku KR</t>
  </si>
  <si>
    <t>-1626233377</t>
  </si>
  <si>
    <t>pol10.21</t>
  </si>
  <si>
    <t>krabice rozvodná na omítku KR</t>
  </si>
  <si>
    <t>302483951</t>
  </si>
  <si>
    <t>pol11.21</t>
  </si>
  <si>
    <t>lišta vkladací 24x22 vč.uchycení-pro svítidla vedení na stropě,zásuvky ve stole</t>
  </si>
  <si>
    <t>871852522</t>
  </si>
  <si>
    <t>pol12.21</t>
  </si>
  <si>
    <t>PVC CHRÁNIČKA PR.32mm- DO PODLAHY A STĚNY</t>
  </si>
  <si>
    <t>-1517550715</t>
  </si>
  <si>
    <t>pol14.21</t>
  </si>
  <si>
    <t>kanál EKD 80x40 HF(bezhalogenová) vč.rohů,uchycení-hl.trasa z napoj.bodu do rozv.</t>
  </si>
  <si>
    <t>-908180930</t>
  </si>
  <si>
    <t>pol15.21</t>
  </si>
  <si>
    <t>HOP v samostatné skříni</t>
  </si>
  <si>
    <t>1712963055</t>
  </si>
  <si>
    <t>pol32.21</t>
  </si>
  <si>
    <t>drátěný žlab 250/100 vč.uchycení-trasa v kab.kanálu+1.PP</t>
  </si>
  <si>
    <t>-1979450565</t>
  </si>
  <si>
    <t>D22</t>
  </si>
  <si>
    <t>KABELY,VODIČE</t>
  </si>
  <si>
    <t>pol7.22</t>
  </si>
  <si>
    <t>CYKY 2Ax1,5</t>
  </si>
  <si>
    <t>-1344138313</t>
  </si>
  <si>
    <t>pol1.22</t>
  </si>
  <si>
    <t>CYKY 3Ax1,5</t>
  </si>
  <si>
    <t>-1902073814</t>
  </si>
  <si>
    <t>pol2.22</t>
  </si>
  <si>
    <t>CYKY 3Cx1,5</t>
  </si>
  <si>
    <t>-941344608</t>
  </si>
  <si>
    <t>pol3.22</t>
  </si>
  <si>
    <t>CYKY 3Cx2,5</t>
  </si>
  <si>
    <t>877844044</t>
  </si>
  <si>
    <t>pol8.22</t>
  </si>
  <si>
    <t>CYKY 5Cx1,5</t>
  </si>
  <si>
    <t>29234871</t>
  </si>
  <si>
    <t>pol9.22</t>
  </si>
  <si>
    <t>CYKY 5Cx6</t>
  </si>
  <si>
    <t>-713110918</t>
  </si>
  <si>
    <t>pol4.22</t>
  </si>
  <si>
    <t>CY6</t>
  </si>
  <si>
    <t>-1754265985</t>
  </si>
  <si>
    <t>pol10.22</t>
  </si>
  <si>
    <t>CHKE-R 5Cx10</t>
  </si>
  <si>
    <t>2126662951</t>
  </si>
  <si>
    <t>pol6.22</t>
  </si>
  <si>
    <t>CHKE-R 1x10</t>
  </si>
  <si>
    <t>1244528400</t>
  </si>
  <si>
    <t>pol12.22</t>
  </si>
  <si>
    <t>CHKE-R 5Cx70</t>
  </si>
  <si>
    <t>295330381</t>
  </si>
  <si>
    <t>1574230305</t>
  </si>
  <si>
    <t>-953292255</t>
  </si>
  <si>
    <t>-914469268</t>
  </si>
  <si>
    <t>1867781481</t>
  </si>
  <si>
    <t>536421916</t>
  </si>
  <si>
    <t>-817786024</t>
  </si>
  <si>
    <t>1866162810</t>
  </si>
  <si>
    <t>556387995</t>
  </si>
  <si>
    <t>204676669</t>
  </si>
  <si>
    <t>1328183822</t>
  </si>
  <si>
    <t>-932039048</t>
  </si>
  <si>
    <t>-324544804</t>
  </si>
  <si>
    <t>-1667938409</t>
  </si>
  <si>
    <t>-1791505774</t>
  </si>
  <si>
    <t>1032523500</t>
  </si>
  <si>
    <t>2089500190</t>
  </si>
  <si>
    <t>847038851</t>
  </si>
  <si>
    <t>-707884071</t>
  </si>
  <si>
    <t>-710094576</t>
  </si>
  <si>
    <t>586708642</t>
  </si>
  <si>
    <t>279178776</t>
  </si>
  <si>
    <t>-1211780658</t>
  </si>
  <si>
    <t>-1220164490</t>
  </si>
  <si>
    <t>-1055182260</t>
  </si>
  <si>
    <t>-1884901313</t>
  </si>
  <si>
    <t>-633570423</t>
  </si>
  <si>
    <t>-2025127495</t>
  </si>
  <si>
    <t>-109998216</t>
  </si>
  <si>
    <t>pol33.21</t>
  </si>
  <si>
    <t>PANEL V LAVICI,1x LAN,1xUSB (NABÍJENÍ)ZDÍŘKY 12V,1x ZÁS.230V S 3.ST.PŘEP.OCHR.</t>
  </si>
  <si>
    <t>-436734459</t>
  </si>
  <si>
    <t>-1592761945</t>
  </si>
  <si>
    <t>1556809526</t>
  </si>
  <si>
    <t>1906968999</t>
  </si>
  <si>
    <t>-1119464936</t>
  </si>
  <si>
    <t>-190926957</t>
  </si>
  <si>
    <t>-242158779</t>
  </si>
  <si>
    <t>1730723528</t>
  </si>
  <si>
    <t>1960322613</t>
  </si>
  <si>
    <t>29092932</t>
  </si>
  <si>
    <t>-1485281233</t>
  </si>
  <si>
    <t>pol13.21</t>
  </si>
  <si>
    <t>krabice KO125</t>
  </si>
  <si>
    <t>141441552</t>
  </si>
  <si>
    <t>262282994</t>
  </si>
  <si>
    <t>-298116273</t>
  </si>
  <si>
    <t>pol11.22</t>
  </si>
  <si>
    <t>CYKY 2Ax2,5</t>
  </si>
  <si>
    <t>-1133045879</t>
  </si>
  <si>
    <t>-213385326</t>
  </si>
  <si>
    <t>361675705</t>
  </si>
  <si>
    <t>-79882808</t>
  </si>
  <si>
    <t>-2092217623</t>
  </si>
  <si>
    <t>979303280</t>
  </si>
  <si>
    <t>-1321673226</t>
  </si>
  <si>
    <t>-727213668</t>
  </si>
  <si>
    <t>-1530135876</t>
  </si>
  <si>
    <t>SO-02 - Učebna fyziky a zeměpisu č.m.234 montáž</t>
  </si>
  <si>
    <t>-1052374958</t>
  </si>
  <si>
    <t>1892120664</t>
  </si>
  <si>
    <t>-1585468718</t>
  </si>
  <si>
    <t>-2022998631</t>
  </si>
  <si>
    <t>-1388576506</t>
  </si>
  <si>
    <t>-1473469967</t>
  </si>
  <si>
    <t>-1290631498</t>
  </si>
  <si>
    <t>46802744</t>
  </si>
  <si>
    <t>-1328844102</t>
  </si>
  <si>
    <t>-741071888</t>
  </si>
  <si>
    <t>-1090276317</t>
  </si>
  <si>
    <t>622840090</t>
  </si>
  <si>
    <t>-80575235</t>
  </si>
  <si>
    <t>56967964</t>
  </si>
  <si>
    <t>1980801383</t>
  </si>
  <si>
    <t>-367467712</t>
  </si>
  <si>
    <t>781279179</t>
  </si>
  <si>
    <t>-1241496404</t>
  </si>
  <si>
    <t>11797334</t>
  </si>
  <si>
    <t>-200307507</t>
  </si>
  <si>
    <t>-988053438</t>
  </si>
  <si>
    <t>99267849</t>
  </si>
  <si>
    <t>-695539774</t>
  </si>
  <si>
    <t>126014880</t>
  </si>
  <si>
    <t>1706432140</t>
  </si>
  <si>
    <t>-2072210424</t>
  </si>
  <si>
    <t>665220980</t>
  </si>
  <si>
    <t>-1490497799</t>
  </si>
  <si>
    <t>67389066</t>
  </si>
  <si>
    <t>946633496</t>
  </si>
  <si>
    <t>-501096132</t>
  </si>
  <si>
    <t>697434621</t>
  </si>
  <si>
    <t>1050126743</t>
  </si>
  <si>
    <t>-1590103782</t>
  </si>
  <si>
    <t>1905803218</t>
  </si>
  <si>
    <t>1383702926</t>
  </si>
  <si>
    <t>664303469</t>
  </si>
  <si>
    <t>1323788940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</si>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</sst>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9991011" TargetMode="External" /><Relationship Id="rId2" Type="http://schemas.openxmlformats.org/officeDocument/2006/relationships/hyperlink" Target="https://podminky.urs.cz/item/CS_URS_2025_02/611325412" TargetMode="External" /><Relationship Id="rId3" Type="http://schemas.openxmlformats.org/officeDocument/2006/relationships/hyperlink" Target="https://podminky.urs.cz/item/CS_URS_2025_02/611131121" TargetMode="External" /><Relationship Id="rId4" Type="http://schemas.openxmlformats.org/officeDocument/2006/relationships/hyperlink" Target="https://podminky.urs.cz/item/CS_URS_2025_02/611142001" TargetMode="External" /><Relationship Id="rId5" Type="http://schemas.openxmlformats.org/officeDocument/2006/relationships/hyperlink" Target="https://podminky.urs.cz/item/CS_URS_2025_02/611311131" TargetMode="External" /><Relationship Id="rId6" Type="http://schemas.openxmlformats.org/officeDocument/2006/relationships/hyperlink" Target="https://podminky.urs.cz/item/CS_URS_2025_02/612131101" TargetMode="External" /><Relationship Id="rId7" Type="http://schemas.openxmlformats.org/officeDocument/2006/relationships/hyperlink" Target="https://podminky.urs.cz/item/CS_URS_2025_02/612321121" TargetMode="External" /><Relationship Id="rId8" Type="http://schemas.openxmlformats.org/officeDocument/2006/relationships/hyperlink" Target="https://podminky.urs.cz/item/CS_URS_2025_02/612321191" TargetMode="External" /><Relationship Id="rId9" Type="http://schemas.openxmlformats.org/officeDocument/2006/relationships/hyperlink" Target="https://podminky.urs.cz/item/CS_URS_2025_02/612131121" TargetMode="External" /><Relationship Id="rId10" Type="http://schemas.openxmlformats.org/officeDocument/2006/relationships/hyperlink" Target="https://podminky.urs.cz/item/CS_URS_2025_02/612311131" TargetMode="External" /><Relationship Id="rId11" Type="http://schemas.openxmlformats.org/officeDocument/2006/relationships/hyperlink" Target="https://podminky.urs.cz/item/CS_URS_2025_02/613131121" TargetMode="External" /><Relationship Id="rId12" Type="http://schemas.openxmlformats.org/officeDocument/2006/relationships/hyperlink" Target="https://podminky.urs.cz/item/CS_URS_2025_02/613142001" TargetMode="External" /><Relationship Id="rId13" Type="http://schemas.openxmlformats.org/officeDocument/2006/relationships/hyperlink" Target="https://podminky.urs.cz/item/CS_URS_2025_02/613311131" TargetMode="External" /><Relationship Id="rId14" Type="http://schemas.openxmlformats.org/officeDocument/2006/relationships/hyperlink" Target="https://podminky.urs.cz/item/CS_URS_2025_02/612315111" TargetMode="External" /><Relationship Id="rId15" Type="http://schemas.openxmlformats.org/officeDocument/2006/relationships/hyperlink" Target="https://podminky.urs.cz/item/CS_URS_2025_02/612135101" TargetMode="External" /><Relationship Id="rId16" Type="http://schemas.openxmlformats.org/officeDocument/2006/relationships/hyperlink" Target="https://podminky.urs.cz/item/CS_URS_2025_02/612315112" TargetMode="External" /><Relationship Id="rId17" Type="http://schemas.openxmlformats.org/officeDocument/2006/relationships/hyperlink" Target="https://podminky.urs.cz/item/CS_URS_2025_02/619995001" TargetMode="External" /><Relationship Id="rId18" Type="http://schemas.openxmlformats.org/officeDocument/2006/relationships/hyperlink" Target="https://podminky.urs.cz/item/CS_URS_2025_02/631312141" TargetMode="External" /><Relationship Id="rId19" Type="http://schemas.openxmlformats.org/officeDocument/2006/relationships/hyperlink" Target="https://podminky.urs.cz/item/CS_URS_2025_02/949101111" TargetMode="External" /><Relationship Id="rId20" Type="http://schemas.openxmlformats.org/officeDocument/2006/relationships/hyperlink" Target="https://podminky.urs.cz/item/CS_URS_2025_02/952901111" TargetMode="External" /><Relationship Id="rId21" Type="http://schemas.openxmlformats.org/officeDocument/2006/relationships/hyperlink" Target="https://podminky.urs.cz/item/CS_URS_2025_02/965046111" TargetMode="External" /><Relationship Id="rId22" Type="http://schemas.openxmlformats.org/officeDocument/2006/relationships/hyperlink" Target="https://podminky.urs.cz/item/CS_URS_2025_02/977151111" TargetMode="External" /><Relationship Id="rId23" Type="http://schemas.openxmlformats.org/officeDocument/2006/relationships/hyperlink" Target="https://podminky.urs.cz/item/CS_URS_2025_02/977151117" TargetMode="External" /><Relationship Id="rId24" Type="http://schemas.openxmlformats.org/officeDocument/2006/relationships/hyperlink" Target="https://podminky.urs.cz/item/CS_URS_2025_02/978013191" TargetMode="External" /><Relationship Id="rId25" Type="http://schemas.openxmlformats.org/officeDocument/2006/relationships/hyperlink" Target="https://podminky.urs.cz/item/CS_URS_2025_02/978035117" TargetMode="External" /><Relationship Id="rId26" Type="http://schemas.openxmlformats.org/officeDocument/2006/relationships/hyperlink" Target="https://podminky.urs.cz/item/CS_URS_2025_02/978059541" TargetMode="External" /><Relationship Id="rId27" Type="http://schemas.openxmlformats.org/officeDocument/2006/relationships/hyperlink" Target="https://podminky.urs.cz/item/CS_URS_2025_02/974042544" TargetMode="External" /><Relationship Id="rId28" Type="http://schemas.openxmlformats.org/officeDocument/2006/relationships/hyperlink" Target="https://podminky.urs.cz/item/CS_URS_2025_02/974031144" TargetMode="External" /><Relationship Id="rId29" Type="http://schemas.openxmlformats.org/officeDocument/2006/relationships/hyperlink" Target="https://podminky.urs.cz/item/CS_URS_2025_02/997013212" TargetMode="External" /><Relationship Id="rId30" Type="http://schemas.openxmlformats.org/officeDocument/2006/relationships/hyperlink" Target="https://podminky.urs.cz/item/CS_URS_2025_02/997013501" TargetMode="External" /><Relationship Id="rId31" Type="http://schemas.openxmlformats.org/officeDocument/2006/relationships/hyperlink" Target="https://podminky.urs.cz/item/CS_URS_2025_02/997013509" TargetMode="External" /><Relationship Id="rId32" Type="http://schemas.openxmlformats.org/officeDocument/2006/relationships/hyperlink" Target="https://podminky.urs.cz/item/CS_URS_2025_02/997013609" TargetMode="External" /><Relationship Id="rId33" Type="http://schemas.openxmlformats.org/officeDocument/2006/relationships/hyperlink" Target="https://podminky.urs.cz/item/CS_URS_2025_02/998011002" TargetMode="External" /><Relationship Id="rId34" Type="http://schemas.openxmlformats.org/officeDocument/2006/relationships/hyperlink" Target="https://podminky.urs.cz/item/CS_URS_2025_02/721171903" TargetMode="External" /><Relationship Id="rId35" Type="http://schemas.openxmlformats.org/officeDocument/2006/relationships/hyperlink" Target="https://podminky.urs.cz/item/CS_URS_2025_02/721171913" TargetMode="External" /><Relationship Id="rId36" Type="http://schemas.openxmlformats.org/officeDocument/2006/relationships/hyperlink" Target="https://podminky.urs.cz/item/CS_URS_2025_02/721171914" TargetMode="External" /><Relationship Id="rId37" Type="http://schemas.openxmlformats.org/officeDocument/2006/relationships/hyperlink" Target="https://podminky.urs.cz/item/CS_URS_2025_02/721173723" TargetMode="External" /><Relationship Id="rId38" Type="http://schemas.openxmlformats.org/officeDocument/2006/relationships/hyperlink" Target="https://podminky.urs.cz/item/CS_URS_2025_02/721171904" TargetMode="External" /><Relationship Id="rId39" Type="http://schemas.openxmlformats.org/officeDocument/2006/relationships/hyperlink" Target="https://podminky.urs.cz/item/CS_URS_2025_02/721174004" TargetMode="External" /><Relationship Id="rId40" Type="http://schemas.openxmlformats.org/officeDocument/2006/relationships/hyperlink" Target="https://podminky.urs.cz/item/CS_URS_2025_02/721174044" TargetMode="External" /><Relationship Id="rId41" Type="http://schemas.openxmlformats.org/officeDocument/2006/relationships/hyperlink" Target="https://podminky.urs.cz/item/CS_URS_2025_02/721290111" TargetMode="External" /><Relationship Id="rId42" Type="http://schemas.openxmlformats.org/officeDocument/2006/relationships/hyperlink" Target="https://podminky.urs.cz/item/CS_URS_2025_02/998721102" TargetMode="External" /><Relationship Id="rId43" Type="http://schemas.openxmlformats.org/officeDocument/2006/relationships/hyperlink" Target="https://podminky.urs.cz/item/CS_URS_2025_02/722190901" TargetMode="External" /><Relationship Id="rId44" Type="http://schemas.openxmlformats.org/officeDocument/2006/relationships/hyperlink" Target="https://podminky.urs.cz/item/CS_URS_2025_02/722171932" TargetMode="External" /><Relationship Id="rId45" Type="http://schemas.openxmlformats.org/officeDocument/2006/relationships/hyperlink" Target="https://podminky.urs.cz/item/CS_URS_2025_02/722173912" TargetMode="External" /><Relationship Id="rId46" Type="http://schemas.openxmlformats.org/officeDocument/2006/relationships/hyperlink" Target="https://podminky.urs.cz/item/CS_URS_2025_02/722174912" TargetMode="External" /><Relationship Id="rId47" Type="http://schemas.openxmlformats.org/officeDocument/2006/relationships/hyperlink" Target="https://podminky.urs.cz/item/CS_URS_2025_02/722179191" TargetMode="External" /><Relationship Id="rId48" Type="http://schemas.openxmlformats.org/officeDocument/2006/relationships/hyperlink" Target="https://podminky.urs.cz/item/CS_URS_2025_02/722181221" TargetMode="External" /><Relationship Id="rId49" Type="http://schemas.openxmlformats.org/officeDocument/2006/relationships/hyperlink" Target="https://podminky.urs.cz/item/CS_URS_2025_02/722190401" TargetMode="External" /><Relationship Id="rId50" Type="http://schemas.openxmlformats.org/officeDocument/2006/relationships/hyperlink" Target="https://podminky.urs.cz/item/CS_URS_2025_02/722220111" TargetMode="External" /><Relationship Id="rId51" Type="http://schemas.openxmlformats.org/officeDocument/2006/relationships/hyperlink" Target="https://podminky.urs.cz/item/CS_URS_2025_02/722221134" TargetMode="External" /><Relationship Id="rId52" Type="http://schemas.openxmlformats.org/officeDocument/2006/relationships/hyperlink" Target="https://podminky.urs.cz/item/CS_URS_2025_02/722290246" TargetMode="External" /><Relationship Id="rId53" Type="http://schemas.openxmlformats.org/officeDocument/2006/relationships/hyperlink" Target="https://podminky.urs.cz/item/CS_URS_2025_02/998722102" TargetMode="External" /><Relationship Id="rId54" Type="http://schemas.openxmlformats.org/officeDocument/2006/relationships/hyperlink" Target="https://podminky.urs.cz/item/CS_URS_2025_02/725210821" TargetMode="External" /><Relationship Id="rId55" Type="http://schemas.openxmlformats.org/officeDocument/2006/relationships/hyperlink" Target="https://podminky.urs.cz/item/CS_URS_2025_02/725820801" TargetMode="External" /><Relationship Id="rId56" Type="http://schemas.openxmlformats.org/officeDocument/2006/relationships/hyperlink" Target="https://podminky.urs.cz/item/CS_URS_2025_02/725860811" TargetMode="External" /><Relationship Id="rId57" Type="http://schemas.openxmlformats.org/officeDocument/2006/relationships/hyperlink" Target="https://podminky.urs.cz/item/CS_URS_2023_02/725291511" TargetMode="External" /><Relationship Id="rId58" Type="http://schemas.openxmlformats.org/officeDocument/2006/relationships/hyperlink" Target="https://podminky.urs.cz/item/CS_URS_2023_02/725291631" TargetMode="External" /><Relationship Id="rId59" Type="http://schemas.openxmlformats.org/officeDocument/2006/relationships/hyperlink" Target="https://podminky.urs.cz/item/CS_URS_2025_02/725211604" TargetMode="External" /><Relationship Id="rId60" Type="http://schemas.openxmlformats.org/officeDocument/2006/relationships/hyperlink" Target="https://podminky.urs.cz/item/CS_URS_2025_02/725821321" TargetMode="External" /><Relationship Id="rId61" Type="http://schemas.openxmlformats.org/officeDocument/2006/relationships/hyperlink" Target="https://podminky.urs.cz/item/CS_URS_2025_02/725861102" TargetMode="External" /><Relationship Id="rId62" Type="http://schemas.openxmlformats.org/officeDocument/2006/relationships/hyperlink" Target="https://podminky.urs.cz/item/CS_URS_2025_02/998725102" TargetMode="External" /><Relationship Id="rId63" Type="http://schemas.openxmlformats.org/officeDocument/2006/relationships/hyperlink" Target="https://podminky.urs.cz/item/CS_URS_2025_02/734222811" TargetMode="External" /><Relationship Id="rId64" Type="http://schemas.openxmlformats.org/officeDocument/2006/relationships/hyperlink" Target="https://podminky.urs.cz/item/CS_URS_2025_02/734430821" TargetMode="External" /><Relationship Id="rId65" Type="http://schemas.openxmlformats.org/officeDocument/2006/relationships/hyperlink" Target="https://podminky.urs.cz/item/CS_URS_2025_02/998734102" TargetMode="External" /><Relationship Id="rId66" Type="http://schemas.openxmlformats.org/officeDocument/2006/relationships/hyperlink" Target="https://podminky.urs.cz/item/CS_URS_2025_02/735111810" TargetMode="External" /><Relationship Id="rId67" Type="http://schemas.openxmlformats.org/officeDocument/2006/relationships/hyperlink" Target="https://podminky.urs.cz/item/CS_URS_2025_02/735117110" TargetMode="External" /><Relationship Id="rId68" Type="http://schemas.openxmlformats.org/officeDocument/2006/relationships/hyperlink" Target="https://podminky.urs.cz/item/CS_URS_2025_02/735118110" TargetMode="External" /><Relationship Id="rId69" Type="http://schemas.openxmlformats.org/officeDocument/2006/relationships/hyperlink" Target="https://podminky.urs.cz/item/CS_URS_2025_02/735119140" TargetMode="External" /><Relationship Id="rId70" Type="http://schemas.openxmlformats.org/officeDocument/2006/relationships/hyperlink" Target="https://podminky.urs.cz/item/CS_URS_2025_02/735494811" TargetMode="External" /><Relationship Id="rId71" Type="http://schemas.openxmlformats.org/officeDocument/2006/relationships/hyperlink" Target="https://podminky.urs.cz/item/CS_URS_2025_02/998735102" TargetMode="External" /><Relationship Id="rId72" Type="http://schemas.openxmlformats.org/officeDocument/2006/relationships/hyperlink" Target="https://podminky.urs.cz/item/CS_URS_2025_02/763164641" TargetMode="External" /><Relationship Id="rId73" Type="http://schemas.openxmlformats.org/officeDocument/2006/relationships/hyperlink" Target="https://podminky.urs.cz/item/CS_URS_2025_02/998763302" TargetMode="External" /><Relationship Id="rId74" Type="http://schemas.openxmlformats.org/officeDocument/2006/relationships/hyperlink" Target="https://podminky.urs.cz/item/CS_URS_2023_02/766441825" TargetMode="External" /><Relationship Id="rId75" Type="http://schemas.openxmlformats.org/officeDocument/2006/relationships/hyperlink" Target="https://podminky.urs.cz/item/CS_URS_2025_02/766691915" TargetMode="External" /><Relationship Id="rId76" Type="http://schemas.openxmlformats.org/officeDocument/2006/relationships/hyperlink" Target="https://podminky.urs.cz/item/CS_URS_2025_02/766660002" TargetMode="External" /><Relationship Id="rId77" Type="http://schemas.openxmlformats.org/officeDocument/2006/relationships/hyperlink" Target="https://podminky.urs.cz/item/CS_URS_2025_02/766660713" TargetMode="External" /><Relationship Id="rId78" Type="http://schemas.openxmlformats.org/officeDocument/2006/relationships/hyperlink" Target="https://podminky.urs.cz/item/CS_URS_2025_02/766660729" TargetMode="External" /><Relationship Id="rId79" Type="http://schemas.openxmlformats.org/officeDocument/2006/relationships/hyperlink" Target="https://podminky.urs.cz/item/CS_URS_2025_02/766694126" TargetMode="External" /><Relationship Id="rId80" Type="http://schemas.openxmlformats.org/officeDocument/2006/relationships/hyperlink" Target="https://podminky.urs.cz/item/CS_URS_2025_02/766695213" TargetMode="External" /><Relationship Id="rId81" Type="http://schemas.openxmlformats.org/officeDocument/2006/relationships/hyperlink" Target="https://podminky.urs.cz/item/CS_URS_2025_02/998766102" TargetMode="External" /><Relationship Id="rId82" Type="http://schemas.openxmlformats.org/officeDocument/2006/relationships/hyperlink" Target="https://podminky.urs.cz/item/CS_URS_2025_02/776201812" TargetMode="External" /><Relationship Id="rId83" Type="http://schemas.openxmlformats.org/officeDocument/2006/relationships/hyperlink" Target="https://podminky.urs.cz/item/CS_URS_2025_02/776410811" TargetMode="External" /><Relationship Id="rId84" Type="http://schemas.openxmlformats.org/officeDocument/2006/relationships/hyperlink" Target="https://podminky.urs.cz/item/CS_URS_2025_02/776111311" TargetMode="External" /><Relationship Id="rId85" Type="http://schemas.openxmlformats.org/officeDocument/2006/relationships/hyperlink" Target="https://podminky.urs.cz/item/CS_URS_2025_02/776121321" TargetMode="External" /><Relationship Id="rId86" Type="http://schemas.openxmlformats.org/officeDocument/2006/relationships/hyperlink" Target="https://podminky.urs.cz/item/CS_URS_2025_02/776141122" TargetMode="External" /><Relationship Id="rId87" Type="http://schemas.openxmlformats.org/officeDocument/2006/relationships/hyperlink" Target="https://podminky.urs.cz/item/CS_URS_2025_02/776221111" TargetMode="External" /><Relationship Id="rId88" Type="http://schemas.openxmlformats.org/officeDocument/2006/relationships/hyperlink" Target="https://podminky.urs.cz/item/CS_URS_2025_02/776223112" TargetMode="External" /><Relationship Id="rId89" Type="http://schemas.openxmlformats.org/officeDocument/2006/relationships/hyperlink" Target="https://podminky.urs.cz/item/CS_URS_2025_02/776411111" TargetMode="External" /><Relationship Id="rId90" Type="http://schemas.openxmlformats.org/officeDocument/2006/relationships/hyperlink" Target="https://podminky.urs.cz/item/CS_URS_2025_02/776991121" TargetMode="External" /><Relationship Id="rId91" Type="http://schemas.openxmlformats.org/officeDocument/2006/relationships/hyperlink" Target="https://podminky.urs.cz/item/CS_URS_2025_02/998776102" TargetMode="External" /><Relationship Id="rId92" Type="http://schemas.openxmlformats.org/officeDocument/2006/relationships/hyperlink" Target="https://podminky.urs.cz/item/CS_URS_2025_02/781111011" TargetMode="External" /><Relationship Id="rId93" Type="http://schemas.openxmlformats.org/officeDocument/2006/relationships/hyperlink" Target="https://podminky.urs.cz/item/CS_URS_2025_02/781121011" TargetMode="External" /><Relationship Id="rId94" Type="http://schemas.openxmlformats.org/officeDocument/2006/relationships/hyperlink" Target="https://podminky.urs.cz/item/CS_URS_2025_02/781151031" TargetMode="External" /><Relationship Id="rId95" Type="http://schemas.openxmlformats.org/officeDocument/2006/relationships/hyperlink" Target="https://podminky.urs.cz/item/CS_URS_2023_02/781161021" TargetMode="External" /><Relationship Id="rId96" Type="http://schemas.openxmlformats.org/officeDocument/2006/relationships/hyperlink" Target="https://podminky.urs.cz/item/CS_URS_2025_02/998781102" TargetMode="External" /><Relationship Id="rId97" Type="http://schemas.openxmlformats.org/officeDocument/2006/relationships/hyperlink" Target="https://podminky.urs.cz/item/CS_URS_2025_02/784111001" TargetMode="External" /><Relationship Id="rId98" Type="http://schemas.openxmlformats.org/officeDocument/2006/relationships/hyperlink" Target="https://podminky.urs.cz/item/CS_URS_2025_02/784181101" TargetMode="External" /><Relationship Id="rId99" Type="http://schemas.openxmlformats.org/officeDocument/2006/relationships/hyperlink" Target="https://podminky.urs.cz/item/CS_URS_2025_02/784211101" TargetMode="External" /><Relationship Id="rId100" Type="http://schemas.openxmlformats.org/officeDocument/2006/relationships/hyperlink" Target="https://podminky.urs.cz/item/CS_URS_2025_02/786612200.1" TargetMode="External" /><Relationship Id="rId101" Type="http://schemas.openxmlformats.org/officeDocument/2006/relationships/hyperlink" Target="https://podminky.urs.cz/item/CS_URS_2025_02/998786102" TargetMode="External" /><Relationship Id="rId102" Type="http://schemas.openxmlformats.org/officeDocument/2006/relationships/hyperlink" Target="https://podminky.urs.cz/item/CS_URS_2025_02/HZS2212" TargetMode="External" /><Relationship Id="rId103" Type="http://schemas.openxmlformats.org/officeDocument/2006/relationships/hyperlink" Target="https://podminky.urs.cz/item/CS_URS_2025_02/HZS2222" TargetMode="External" /><Relationship Id="rId104" Type="http://schemas.openxmlformats.org/officeDocument/2006/relationships/hyperlink" Target="https://podminky.urs.cz/item/CS_URS_2025_02/HZS2491" TargetMode="External" /><Relationship Id="rId105" Type="http://schemas.openxmlformats.org/officeDocument/2006/relationships/hyperlink" Target="https://podminky.urs.cz/item/CS_URS_2025_02/045002000" TargetMode="External" /><Relationship Id="rId10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9991011" TargetMode="External" /><Relationship Id="rId2" Type="http://schemas.openxmlformats.org/officeDocument/2006/relationships/hyperlink" Target="https://podminky.urs.cz/item/CS_URS_2025_02/611325412" TargetMode="External" /><Relationship Id="rId3" Type="http://schemas.openxmlformats.org/officeDocument/2006/relationships/hyperlink" Target="https://podminky.urs.cz/item/CS_URS_2025_02/611131121" TargetMode="External" /><Relationship Id="rId4" Type="http://schemas.openxmlformats.org/officeDocument/2006/relationships/hyperlink" Target="https://podminky.urs.cz/item/CS_URS_2025_02/611142001" TargetMode="External" /><Relationship Id="rId5" Type="http://schemas.openxmlformats.org/officeDocument/2006/relationships/hyperlink" Target="https://podminky.urs.cz/item/CS_URS_2025_02/611311131" TargetMode="External" /><Relationship Id="rId6" Type="http://schemas.openxmlformats.org/officeDocument/2006/relationships/hyperlink" Target="https://podminky.urs.cz/item/CS_URS_2025_02/612131101" TargetMode="External" /><Relationship Id="rId7" Type="http://schemas.openxmlformats.org/officeDocument/2006/relationships/hyperlink" Target="https://podminky.urs.cz/item/CS_URS_2025_02/612321121" TargetMode="External" /><Relationship Id="rId8" Type="http://schemas.openxmlformats.org/officeDocument/2006/relationships/hyperlink" Target="https://podminky.urs.cz/item/CS_URS_2025_02/612321191" TargetMode="External" /><Relationship Id="rId9" Type="http://schemas.openxmlformats.org/officeDocument/2006/relationships/hyperlink" Target="https://podminky.urs.cz/item/CS_URS_2025_02/612131121" TargetMode="External" /><Relationship Id="rId10" Type="http://schemas.openxmlformats.org/officeDocument/2006/relationships/hyperlink" Target="https://podminky.urs.cz/item/CS_URS_2025_02/612311131" TargetMode="External" /><Relationship Id="rId11" Type="http://schemas.openxmlformats.org/officeDocument/2006/relationships/hyperlink" Target="https://podminky.urs.cz/item/CS_URS_2025_02/613142001" TargetMode="External" /><Relationship Id="rId12" Type="http://schemas.openxmlformats.org/officeDocument/2006/relationships/hyperlink" Target="https://podminky.urs.cz/item/CS_URS_2025_02/613131121" TargetMode="External" /><Relationship Id="rId13" Type="http://schemas.openxmlformats.org/officeDocument/2006/relationships/hyperlink" Target="https://podminky.urs.cz/item/CS_URS_2025_02/613311131" TargetMode="External" /><Relationship Id="rId14" Type="http://schemas.openxmlformats.org/officeDocument/2006/relationships/hyperlink" Target="https://podminky.urs.cz/item/CS_URS_2025_02/612315111" TargetMode="External" /><Relationship Id="rId15" Type="http://schemas.openxmlformats.org/officeDocument/2006/relationships/hyperlink" Target="https://podminky.urs.cz/item/CS_URS_2025_02/612135101" TargetMode="External" /><Relationship Id="rId16" Type="http://schemas.openxmlformats.org/officeDocument/2006/relationships/hyperlink" Target="https://podminky.urs.cz/item/CS_URS_2025_02/612315112" TargetMode="External" /><Relationship Id="rId17" Type="http://schemas.openxmlformats.org/officeDocument/2006/relationships/hyperlink" Target="https://podminky.urs.cz/item/CS_URS_2025_02/619995001" TargetMode="External" /><Relationship Id="rId18" Type="http://schemas.openxmlformats.org/officeDocument/2006/relationships/hyperlink" Target="https://podminky.urs.cz/item/CS_URS_2025_02/631312141" TargetMode="External" /><Relationship Id="rId19" Type="http://schemas.openxmlformats.org/officeDocument/2006/relationships/hyperlink" Target="https://podminky.urs.cz/item/CS_URS_2025_02/949101111" TargetMode="External" /><Relationship Id="rId20" Type="http://schemas.openxmlformats.org/officeDocument/2006/relationships/hyperlink" Target="https://podminky.urs.cz/item/CS_URS_2025_02/952901111" TargetMode="External" /><Relationship Id="rId21" Type="http://schemas.openxmlformats.org/officeDocument/2006/relationships/hyperlink" Target="https://podminky.urs.cz/item/CS_URS_2025_02/965046111" TargetMode="External" /><Relationship Id="rId22" Type="http://schemas.openxmlformats.org/officeDocument/2006/relationships/hyperlink" Target="https://podminky.urs.cz/item/CS_URS_2025_02/974031144" TargetMode="External" /><Relationship Id="rId23" Type="http://schemas.openxmlformats.org/officeDocument/2006/relationships/hyperlink" Target="https://podminky.urs.cz/item/CS_URS_2025_02/974042542" TargetMode="External" /><Relationship Id="rId24" Type="http://schemas.openxmlformats.org/officeDocument/2006/relationships/hyperlink" Target="https://podminky.urs.cz/item/CS_URS_2025_02/974042547" TargetMode="External" /><Relationship Id="rId25" Type="http://schemas.openxmlformats.org/officeDocument/2006/relationships/hyperlink" Target="https://podminky.urs.cz/item/CS_URS_2025_02/974042544" TargetMode="External" /><Relationship Id="rId26" Type="http://schemas.openxmlformats.org/officeDocument/2006/relationships/hyperlink" Target="https://podminky.urs.cz/item/CS_URS_2025_02/978013191" TargetMode="External" /><Relationship Id="rId27" Type="http://schemas.openxmlformats.org/officeDocument/2006/relationships/hyperlink" Target="https://podminky.urs.cz/item/CS_URS_2025_02/978035117" TargetMode="External" /><Relationship Id="rId28" Type="http://schemas.openxmlformats.org/officeDocument/2006/relationships/hyperlink" Target="https://podminky.urs.cz/item/CS_URS_2025_02/978059541" TargetMode="External" /><Relationship Id="rId29" Type="http://schemas.openxmlformats.org/officeDocument/2006/relationships/hyperlink" Target="https://podminky.urs.cz/item/CS_URS_2025_02/997013212" TargetMode="External" /><Relationship Id="rId30" Type="http://schemas.openxmlformats.org/officeDocument/2006/relationships/hyperlink" Target="https://podminky.urs.cz/item/CS_URS_2025_02/997013501" TargetMode="External" /><Relationship Id="rId31" Type="http://schemas.openxmlformats.org/officeDocument/2006/relationships/hyperlink" Target="https://podminky.urs.cz/item/CS_URS_2025_02/997013509" TargetMode="External" /><Relationship Id="rId32" Type="http://schemas.openxmlformats.org/officeDocument/2006/relationships/hyperlink" Target="https://podminky.urs.cz/item/CS_URS_2025_02/997013609" TargetMode="External" /><Relationship Id="rId33" Type="http://schemas.openxmlformats.org/officeDocument/2006/relationships/hyperlink" Target="https://podminky.urs.cz/item/CS_URS_2025_02/998011002" TargetMode="External" /><Relationship Id="rId34" Type="http://schemas.openxmlformats.org/officeDocument/2006/relationships/hyperlink" Target="https://podminky.urs.cz/item/CS_URS_2025_02/721171903" TargetMode="External" /><Relationship Id="rId35" Type="http://schemas.openxmlformats.org/officeDocument/2006/relationships/hyperlink" Target="https://podminky.urs.cz/item/CS_URS_2025_02/721171913" TargetMode="External" /><Relationship Id="rId36" Type="http://schemas.openxmlformats.org/officeDocument/2006/relationships/hyperlink" Target="https://podminky.urs.cz/item/CS_URS_2025_02/721173723" TargetMode="External" /><Relationship Id="rId37" Type="http://schemas.openxmlformats.org/officeDocument/2006/relationships/hyperlink" Target="https://podminky.urs.cz/item/CS_URS_2025_02/721290111" TargetMode="External" /><Relationship Id="rId38" Type="http://schemas.openxmlformats.org/officeDocument/2006/relationships/hyperlink" Target="https://podminky.urs.cz/item/CS_URS_2025_02/998721102" TargetMode="External" /><Relationship Id="rId39" Type="http://schemas.openxmlformats.org/officeDocument/2006/relationships/hyperlink" Target="https://podminky.urs.cz/item/CS_URS_2025_02/722171932" TargetMode="External" /><Relationship Id="rId40" Type="http://schemas.openxmlformats.org/officeDocument/2006/relationships/hyperlink" Target="https://podminky.urs.cz/item/CS_URS_2025_02/722173912" TargetMode="External" /><Relationship Id="rId41" Type="http://schemas.openxmlformats.org/officeDocument/2006/relationships/hyperlink" Target="https://podminky.urs.cz/item/CS_URS_2025_02/722174912" TargetMode="External" /><Relationship Id="rId42" Type="http://schemas.openxmlformats.org/officeDocument/2006/relationships/hyperlink" Target="https://podminky.urs.cz/item/CS_URS_2025_02/722179191" TargetMode="External" /><Relationship Id="rId43" Type="http://schemas.openxmlformats.org/officeDocument/2006/relationships/hyperlink" Target="https://podminky.urs.cz/item/CS_URS_2025_02/722181221" TargetMode="External" /><Relationship Id="rId44" Type="http://schemas.openxmlformats.org/officeDocument/2006/relationships/hyperlink" Target="https://podminky.urs.cz/item/CS_URS_2025_02/722190401" TargetMode="External" /><Relationship Id="rId45" Type="http://schemas.openxmlformats.org/officeDocument/2006/relationships/hyperlink" Target="https://podminky.urs.cz/item/CS_URS_2025_02/722190901" TargetMode="External" /><Relationship Id="rId46" Type="http://schemas.openxmlformats.org/officeDocument/2006/relationships/hyperlink" Target="https://podminky.urs.cz/item/CS_URS_2025_02/722220111" TargetMode="External" /><Relationship Id="rId47" Type="http://schemas.openxmlformats.org/officeDocument/2006/relationships/hyperlink" Target="https://podminky.urs.cz/item/CS_URS_2025_02/722221134" TargetMode="External" /><Relationship Id="rId48" Type="http://schemas.openxmlformats.org/officeDocument/2006/relationships/hyperlink" Target="https://podminky.urs.cz/item/CS_URS_2025_02/722290246" TargetMode="External" /><Relationship Id="rId49" Type="http://schemas.openxmlformats.org/officeDocument/2006/relationships/hyperlink" Target="https://podminky.urs.cz/item/CS_URS_2025_02/725210821" TargetMode="External" /><Relationship Id="rId50" Type="http://schemas.openxmlformats.org/officeDocument/2006/relationships/hyperlink" Target="https://podminky.urs.cz/item/CS_URS_2025_02/725820802" TargetMode="External" /><Relationship Id="rId51" Type="http://schemas.openxmlformats.org/officeDocument/2006/relationships/hyperlink" Target="https://podminky.urs.cz/item/CS_URS_2025_02/725860811" TargetMode="External" /><Relationship Id="rId52" Type="http://schemas.openxmlformats.org/officeDocument/2006/relationships/hyperlink" Target="https://podminky.urs.cz/item/CS_URS_2025_02/725311121" TargetMode="External" /><Relationship Id="rId53" Type="http://schemas.openxmlformats.org/officeDocument/2006/relationships/hyperlink" Target="https://podminky.urs.cz/item/CS_URS_2025_02/725531101" TargetMode="External" /><Relationship Id="rId54" Type="http://schemas.openxmlformats.org/officeDocument/2006/relationships/hyperlink" Target="https://podminky.urs.cz/item/CS_URS_2025_02/725821325" TargetMode="External" /><Relationship Id="rId55" Type="http://schemas.openxmlformats.org/officeDocument/2006/relationships/hyperlink" Target="https://podminky.urs.cz/item/CS_URS_2025_02/725862103" TargetMode="External" /><Relationship Id="rId56" Type="http://schemas.openxmlformats.org/officeDocument/2006/relationships/hyperlink" Target="https://podminky.urs.cz/item/CS_URS_2023_02/725291511" TargetMode="External" /><Relationship Id="rId57" Type="http://schemas.openxmlformats.org/officeDocument/2006/relationships/hyperlink" Target="https://podminky.urs.cz/item/CS_URS_2023_02/725291631" TargetMode="External" /><Relationship Id="rId58" Type="http://schemas.openxmlformats.org/officeDocument/2006/relationships/hyperlink" Target="https://podminky.urs.cz/item/CS_URS_2025_02/998725102" TargetMode="External" /><Relationship Id="rId59" Type="http://schemas.openxmlformats.org/officeDocument/2006/relationships/hyperlink" Target="https://podminky.urs.cz/item/CS_URS_2025_02/734222811" TargetMode="External" /><Relationship Id="rId60" Type="http://schemas.openxmlformats.org/officeDocument/2006/relationships/hyperlink" Target="https://podminky.urs.cz/item/CS_URS_2025_02/734430821" TargetMode="External" /><Relationship Id="rId61" Type="http://schemas.openxmlformats.org/officeDocument/2006/relationships/hyperlink" Target="https://podminky.urs.cz/item/CS_URS_2025_02/998734102" TargetMode="External" /><Relationship Id="rId62" Type="http://schemas.openxmlformats.org/officeDocument/2006/relationships/hyperlink" Target="https://podminky.urs.cz/item/CS_URS_2025_02/735111810" TargetMode="External" /><Relationship Id="rId63" Type="http://schemas.openxmlformats.org/officeDocument/2006/relationships/hyperlink" Target="https://podminky.urs.cz/item/CS_URS_2025_02/735117110" TargetMode="External" /><Relationship Id="rId64" Type="http://schemas.openxmlformats.org/officeDocument/2006/relationships/hyperlink" Target="https://podminky.urs.cz/item/CS_URS_2025_02/735118110" TargetMode="External" /><Relationship Id="rId65" Type="http://schemas.openxmlformats.org/officeDocument/2006/relationships/hyperlink" Target="https://podminky.urs.cz/item/CS_URS_2025_02/735119140" TargetMode="External" /><Relationship Id="rId66" Type="http://schemas.openxmlformats.org/officeDocument/2006/relationships/hyperlink" Target="https://podminky.urs.cz/item/CS_URS_2025_02/735494811" TargetMode="External" /><Relationship Id="rId67" Type="http://schemas.openxmlformats.org/officeDocument/2006/relationships/hyperlink" Target="https://podminky.urs.cz/item/CS_URS_2025_02/998735102" TargetMode="External" /><Relationship Id="rId68" Type="http://schemas.openxmlformats.org/officeDocument/2006/relationships/hyperlink" Target="https://podminky.urs.cz/item/CS_URS_2023_02/766441825" TargetMode="External" /><Relationship Id="rId69" Type="http://schemas.openxmlformats.org/officeDocument/2006/relationships/hyperlink" Target="https://podminky.urs.cz/item/CS_URS_2025_02/766691915" TargetMode="External" /><Relationship Id="rId70" Type="http://schemas.openxmlformats.org/officeDocument/2006/relationships/hyperlink" Target="https://podminky.urs.cz/item/CS_URS_2025_02/766660002" TargetMode="External" /><Relationship Id="rId71" Type="http://schemas.openxmlformats.org/officeDocument/2006/relationships/hyperlink" Target="https://podminky.urs.cz/item/CS_URS_2025_02/766660713" TargetMode="External" /><Relationship Id="rId72" Type="http://schemas.openxmlformats.org/officeDocument/2006/relationships/hyperlink" Target="https://podminky.urs.cz/item/CS_URS_2025_02/766660729" TargetMode="External" /><Relationship Id="rId73" Type="http://schemas.openxmlformats.org/officeDocument/2006/relationships/hyperlink" Target="https://podminky.urs.cz/item/CS_URS_2025_02/766694126" TargetMode="External" /><Relationship Id="rId74" Type="http://schemas.openxmlformats.org/officeDocument/2006/relationships/hyperlink" Target="https://podminky.urs.cz/item/CS_URS_2025_02/766695213" TargetMode="External" /><Relationship Id="rId75" Type="http://schemas.openxmlformats.org/officeDocument/2006/relationships/hyperlink" Target="https://podminky.urs.cz/item/CS_URS_2025_02/998766102" TargetMode="External" /><Relationship Id="rId76" Type="http://schemas.openxmlformats.org/officeDocument/2006/relationships/hyperlink" Target="https://podminky.urs.cz/item/CS_URS_2025_02/776201812" TargetMode="External" /><Relationship Id="rId77" Type="http://schemas.openxmlformats.org/officeDocument/2006/relationships/hyperlink" Target="https://podminky.urs.cz/item/CS_URS_2025_02/776410811" TargetMode="External" /><Relationship Id="rId78" Type="http://schemas.openxmlformats.org/officeDocument/2006/relationships/hyperlink" Target="https://podminky.urs.cz/item/CS_URS_2025_02/776111311" TargetMode="External" /><Relationship Id="rId79" Type="http://schemas.openxmlformats.org/officeDocument/2006/relationships/hyperlink" Target="https://podminky.urs.cz/item/CS_URS_2025_02/776121321" TargetMode="External" /><Relationship Id="rId80" Type="http://schemas.openxmlformats.org/officeDocument/2006/relationships/hyperlink" Target="https://podminky.urs.cz/item/CS_URS_2025_02/776141122" TargetMode="External" /><Relationship Id="rId81" Type="http://schemas.openxmlformats.org/officeDocument/2006/relationships/hyperlink" Target="https://podminky.urs.cz/item/CS_URS_2025_02/776221111" TargetMode="External" /><Relationship Id="rId82" Type="http://schemas.openxmlformats.org/officeDocument/2006/relationships/hyperlink" Target="https://podminky.urs.cz/item/CS_URS_2025_02/776223112" TargetMode="External" /><Relationship Id="rId83" Type="http://schemas.openxmlformats.org/officeDocument/2006/relationships/hyperlink" Target="https://podminky.urs.cz/item/CS_URS_2025_02/776411111" TargetMode="External" /><Relationship Id="rId84" Type="http://schemas.openxmlformats.org/officeDocument/2006/relationships/hyperlink" Target="https://podminky.urs.cz/item/CS_URS_2025_02/776991121" TargetMode="External" /><Relationship Id="rId85" Type="http://schemas.openxmlformats.org/officeDocument/2006/relationships/hyperlink" Target="https://podminky.urs.cz/item/CS_URS_2025_02/998776102" TargetMode="External" /><Relationship Id="rId86" Type="http://schemas.openxmlformats.org/officeDocument/2006/relationships/hyperlink" Target="https://podminky.urs.cz/item/CS_URS_2025_02/781111011" TargetMode="External" /><Relationship Id="rId87" Type="http://schemas.openxmlformats.org/officeDocument/2006/relationships/hyperlink" Target="https://podminky.urs.cz/item/CS_URS_2025_02/781121011" TargetMode="External" /><Relationship Id="rId88" Type="http://schemas.openxmlformats.org/officeDocument/2006/relationships/hyperlink" Target="https://podminky.urs.cz/item/CS_URS_2025_02/781151031" TargetMode="External" /><Relationship Id="rId89" Type="http://schemas.openxmlformats.org/officeDocument/2006/relationships/hyperlink" Target="https://podminky.urs.cz/item/CS_URS_2023_02/781161021" TargetMode="External" /><Relationship Id="rId90" Type="http://schemas.openxmlformats.org/officeDocument/2006/relationships/hyperlink" Target="https://podminky.urs.cz/item/CS_URS_2025_02/998781102" TargetMode="External" /><Relationship Id="rId91" Type="http://schemas.openxmlformats.org/officeDocument/2006/relationships/hyperlink" Target="https://podminky.urs.cz/item/CS_URS_2025_02/784111001" TargetMode="External" /><Relationship Id="rId92" Type="http://schemas.openxmlformats.org/officeDocument/2006/relationships/hyperlink" Target="https://podminky.urs.cz/item/CS_URS_2025_02/784181101" TargetMode="External" /><Relationship Id="rId93" Type="http://schemas.openxmlformats.org/officeDocument/2006/relationships/hyperlink" Target="https://podminky.urs.cz/item/CS_URS_2025_02/784211101" TargetMode="External" /><Relationship Id="rId94" Type="http://schemas.openxmlformats.org/officeDocument/2006/relationships/hyperlink" Target="https://podminky.urs.cz/item/CS_URS_2025_02/786612200.1" TargetMode="External" /><Relationship Id="rId95" Type="http://schemas.openxmlformats.org/officeDocument/2006/relationships/hyperlink" Target="https://podminky.urs.cz/item/CS_URS_2025_02/998786102" TargetMode="External" /><Relationship Id="rId96" Type="http://schemas.openxmlformats.org/officeDocument/2006/relationships/hyperlink" Target="https://podminky.urs.cz/item/CS_URS_2025_02/787600831" TargetMode="External" /><Relationship Id="rId97" Type="http://schemas.openxmlformats.org/officeDocument/2006/relationships/hyperlink" Target="https://podminky.urs.cz/item/CS_URS_2025_02/787616371" TargetMode="External" /><Relationship Id="rId98" Type="http://schemas.openxmlformats.org/officeDocument/2006/relationships/hyperlink" Target="https://podminky.urs.cz/item/CS_URS_2025_02/998787102" TargetMode="External" /><Relationship Id="rId99" Type="http://schemas.openxmlformats.org/officeDocument/2006/relationships/hyperlink" Target="https://podminky.urs.cz/item/CS_URS_2025_02/HZS2212" TargetMode="External" /><Relationship Id="rId100" Type="http://schemas.openxmlformats.org/officeDocument/2006/relationships/hyperlink" Target="https://podminky.urs.cz/item/CS_URS_2025_02/HZS2222" TargetMode="External" /><Relationship Id="rId101" Type="http://schemas.openxmlformats.org/officeDocument/2006/relationships/hyperlink" Target="https://podminky.urs.cz/item/CS_URS_2025_02/HZS2491" TargetMode="External" /><Relationship Id="rId10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910414" TargetMode="External" /><Relationship Id="rId2" Type="http://schemas.openxmlformats.org/officeDocument/2006/relationships/hyperlink" Target="https://podminky.urs.cz/item/CS_URS_2025_02/741910421" TargetMode="External" /><Relationship Id="rId3" Type="http://schemas.openxmlformats.org/officeDocument/2006/relationships/hyperlink" Target="https://podminky.urs.cz/item/CS_URS_2025_02/741910401" TargetMode="External" /><Relationship Id="rId4" Type="http://schemas.openxmlformats.org/officeDocument/2006/relationships/hyperlink" Target="https://podminky.urs.cz/item/CS_URS_2025_02/210100151" TargetMode="External" /><Relationship Id="rId5" Type="http://schemas.openxmlformats.org/officeDocument/2006/relationships/hyperlink" Target="https://podminky.urs.cz/item/CS_URS_2025_02/210100154" TargetMode="External" /><Relationship Id="rId6" Type="http://schemas.openxmlformats.org/officeDocument/2006/relationships/hyperlink" Target="https://podminky.urs.cz/item/CS_URS_2025_02/741310251" TargetMode="External" /><Relationship Id="rId7" Type="http://schemas.openxmlformats.org/officeDocument/2006/relationships/hyperlink" Target="https://podminky.urs.cz/item/CS_URS_2025_02/741210201" TargetMode="External" /><Relationship Id="rId8" Type="http://schemas.openxmlformats.org/officeDocument/2006/relationships/hyperlink" Target="https://podminky.urs.cz/item/CS_URS_2025_02/741372112" TargetMode="External" /><Relationship Id="rId9" Type="http://schemas.openxmlformats.org/officeDocument/2006/relationships/hyperlink" Target="https://podminky.urs.cz/item/CS_URS_2025_02/210280002" TargetMode="External" /><Relationship Id="rId10" Type="http://schemas.openxmlformats.org/officeDocument/2006/relationships/hyperlink" Target="https://podminky.urs.cz/item/CS_URS_2025_02/210280712" TargetMode="External" /><Relationship Id="rId11" Type="http://schemas.openxmlformats.org/officeDocument/2006/relationships/hyperlink" Target="https://podminky.urs.cz/item/CS_URS_2025_02/210812019" TargetMode="External" /><Relationship Id="rId12" Type="http://schemas.openxmlformats.org/officeDocument/2006/relationships/hyperlink" Target="https://podminky.urs.cz/item/CS_URS_2025_02/468081526" TargetMode="External" /><Relationship Id="rId13" Type="http://schemas.openxmlformats.org/officeDocument/2006/relationships/hyperlink" Target="https://podminky.urs.cz/item/CS_URS_2025_02/460941212" TargetMode="External" /><Relationship Id="rId14" Type="http://schemas.openxmlformats.org/officeDocument/2006/relationships/hyperlink" Target="https://podminky.urs.cz/item/CS_URS_2025_02/460941215" TargetMode="External" /><Relationship Id="rId15" Type="http://schemas.openxmlformats.org/officeDocument/2006/relationships/hyperlink" Target="https://podminky.urs.cz/item/CS_URS_2025_02/HZS2221" TargetMode="External" /><Relationship Id="rId16" Type="http://schemas.openxmlformats.org/officeDocument/2006/relationships/hyperlink" Target="https://podminky.urs.cz/item/CS_URS_2025_02/HZS2222" TargetMode="External" /><Relationship Id="rId17" Type="http://schemas.openxmlformats.org/officeDocument/2006/relationships/hyperlink" Target="https://podminky.urs.cz/item/CS_URS_2025_02/HZS2491" TargetMode="External" /><Relationship Id="rId18" Type="http://schemas.openxmlformats.org/officeDocument/2006/relationships/hyperlink" Target="https://podminky.urs.cz/item/CS_URS_2025_02/HZS2331" TargetMode="External" /><Relationship Id="rId1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910401" TargetMode="External" /><Relationship Id="rId2" Type="http://schemas.openxmlformats.org/officeDocument/2006/relationships/hyperlink" Target="https://podminky.urs.cz/item/CS_URS_2025_02/210100151" TargetMode="External" /><Relationship Id="rId3" Type="http://schemas.openxmlformats.org/officeDocument/2006/relationships/hyperlink" Target="https://podminky.urs.cz/item/CS_URS_2025_02/741310251" TargetMode="External" /><Relationship Id="rId4" Type="http://schemas.openxmlformats.org/officeDocument/2006/relationships/hyperlink" Target="https://podminky.urs.cz/item/CS_URS_2025_02/741372112" TargetMode="External" /><Relationship Id="rId5" Type="http://schemas.openxmlformats.org/officeDocument/2006/relationships/hyperlink" Target="https://podminky.urs.cz/item/CS_URS_2025_02/210280002" TargetMode="External" /><Relationship Id="rId6" Type="http://schemas.openxmlformats.org/officeDocument/2006/relationships/hyperlink" Target="https://podminky.urs.cz/item/CS_URS_2025_02/210280712" TargetMode="External" /><Relationship Id="rId7" Type="http://schemas.openxmlformats.org/officeDocument/2006/relationships/hyperlink" Target="https://podminky.urs.cz/item/CS_URS_2025_02/460941212" TargetMode="External" /><Relationship Id="rId8" Type="http://schemas.openxmlformats.org/officeDocument/2006/relationships/hyperlink" Target="https://podminky.urs.cz/item/CS_URS_2025_02/460941215" TargetMode="External" /><Relationship Id="rId9" Type="http://schemas.openxmlformats.org/officeDocument/2006/relationships/hyperlink" Target="https://podminky.urs.cz/item/CS_URS_2025_02/HZS2221" TargetMode="External" /><Relationship Id="rId10" Type="http://schemas.openxmlformats.org/officeDocument/2006/relationships/hyperlink" Target="https://podminky.urs.cz/item/CS_URS_2025_02/HZS2222" TargetMode="External" /><Relationship Id="rId11" Type="http://schemas.openxmlformats.org/officeDocument/2006/relationships/hyperlink" Target="https://podminky.urs.cz/item/CS_URS_2025_02/HZS2491" TargetMode="External" /><Relationship Id="rId12" Type="http://schemas.openxmlformats.org/officeDocument/2006/relationships/hyperlink" Target="https://podminky.urs.cz/item/CS_URS_2025_02/HZS233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13012026_VZ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IROP výzva 37 (ZŠ Akademika Heyrovského)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ZŠ Akademika Heyrovského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29. 1. 2026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Chomutov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CZECHOTEC Engineering spol.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Miroslav Dostál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ROUND(AS55+AS58+AS61,2)</f>
        <v>0</v>
      </c>
      <c r="AT54" s="107">
        <f>ROUND(SUM(AV54:AW54),2)</f>
        <v>0</v>
      </c>
      <c r="AU54" s="108">
        <f>ROUND(AU55+AU58+AU61,5)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ROUND(AZ55+AZ58+AZ61,2)</f>
        <v>0</v>
      </c>
      <c r="BA54" s="107">
        <f>ROUND(BA55+BA58+BA61,2)</f>
        <v>0</v>
      </c>
      <c r="BB54" s="107">
        <f>ROUND(BB55+BB58+BB61,2)</f>
        <v>0</v>
      </c>
      <c r="BC54" s="107">
        <f>ROUND(BC55+BC58+BC61,2)</f>
        <v>0</v>
      </c>
      <c r="BD54" s="109">
        <f>ROUND(BD55+BD58+BD61,2)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'SO-01 - Učebna biologie a...'!J32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'SO-01 - Učebna biologie a...'!P108</f>
        <v>0</v>
      </c>
      <c r="AV56" s="131">
        <f>'SO-01 - Učebna biologie a...'!J35</f>
        <v>0</v>
      </c>
      <c r="AW56" s="131">
        <f>'SO-01 - Učebna biologie a...'!J36</f>
        <v>0</v>
      </c>
      <c r="AX56" s="131">
        <f>'SO-01 - Učebna biologie a...'!J37</f>
        <v>0</v>
      </c>
      <c r="AY56" s="131">
        <f>'SO-01 - Učebna biologie a...'!J38</f>
        <v>0</v>
      </c>
      <c r="AZ56" s="131">
        <f>'SO-01 - Učebna biologie a...'!F35</f>
        <v>0</v>
      </c>
      <c r="BA56" s="131">
        <f>'SO-01 - Učebna biologie a...'!F36</f>
        <v>0</v>
      </c>
      <c r="BB56" s="131">
        <f>'SO-01 - Učebna biologie a...'!F37</f>
        <v>0</v>
      </c>
      <c r="BC56" s="131">
        <f>'SO-01 - Učebna biologie a...'!F38</f>
        <v>0</v>
      </c>
      <c r="BD56" s="133">
        <f>'SO-01 - Učebna biologie a...'!F39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'SO-02 - Učebna fyziky a z...'!J32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'SO-02 - Učebna fyziky a z...'!P108</f>
        <v>0</v>
      </c>
      <c r="AV57" s="131">
        <f>'SO-02 - Učebna fyziky a z...'!J35</f>
        <v>0</v>
      </c>
      <c r="AW57" s="131">
        <f>'SO-02 - Učebna fyziky a z...'!J36</f>
        <v>0</v>
      </c>
      <c r="AX57" s="131">
        <f>'SO-02 - Učebna fyziky a z...'!J37</f>
        <v>0</v>
      </c>
      <c r="AY57" s="131">
        <f>'SO-02 - Učebna fyziky a z...'!J38</f>
        <v>0</v>
      </c>
      <c r="AZ57" s="131">
        <f>'SO-02 - Učebna fyziky a z...'!F35</f>
        <v>0</v>
      </c>
      <c r="BA57" s="131">
        <f>'SO-02 - Učebna fyziky a z...'!F36</f>
        <v>0</v>
      </c>
      <c r="BB57" s="131">
        <f>'SO-02 - Učebna fyziky a z...'!F37</f>
        <v>0</v>
      </c>
      <c r="BC57" s="131">
        <f>'SO-02 - Učebna fyziky a z...'!F38</f>
        <v>0</v>
      </c>
      <c r="BD57" s="133">
        <f>'SO-02 - Učebna fyziky a z...'!F39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16.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83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'SO-01 - Učebna biologie a..._01'!J32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'SO-01 - Učebna biologie a..._01'!P98</f>
        <v>0</v>
      </c>
      <c r="AV59" s="131">
        <f>'SO-01 - Učebna biologie a..._01'!J35</f>
        <v>0</v>
      </c>
      <c r="AW59" s="131">
        <f>'SO-01 - Učebna biologie a..._01'!J36</f>
        <v>0</v>
      </c>
      <c r="AX59" s="131">
        <f>'SO-01 - Učebna biologie a..._01'!J37</f>
        <v>0</v>
      </c>
      <c r="AY59" s="131">
        <f>'SO-01 - Učebna biologie a..._01'!J38</f>
        <v>0</v>
      </c>
      <c r="AZ59" s="131">
        <f>'SO-01 - Učebna biologie a..._01'!F35</f>
        <v>0</v>
      </c>
      <c r="BA59" s="131">
        <f>'SO-01 - Učebna biologie a..._01'!F36</f>
        <v>0</v>
      </c>
      <c r="BB59" s="131">
        <f>'SO-01 - Učebna biologie a..._01'!F37</f>
        <v>0</v>
      </c>
      <c r="BC59" s="131">
        <f>'SO-01 - Učebna biologie a..._01'!F38</f>
        <v>0</v>
      </c>
      <c r="BD59" s="133">
        <f>'SO-01 - Učebna biologie a..._01'!F39</f>
        <v>0</v>
      </c>
      <c r="BE59" s="4"/>
      <c r="BT59" s="134" t="s">
        <v>81</v>
      </c>
      <c r="BV59" s="134" t="s">
        <v>74</v>
      </c>
      <c r="BW59" s="134" t="s">
        <v>94</v>
      </c>
      <c r="BX59" s="134" t="s">
        <v>92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87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'SO-02 - Učebna fyziky a z..._01'!J32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'SO-02 - Učebna fyziky a z..._01'!P102</f>
        <v>0</v>
      </c>
      <c r="AV60" s="131">
        <f>'SO-02 - Učebna fyziky a z..._01'!J35</f>
        <v>0</v>
      </c>
      <c r="AW60" s="131">
        <f>'SO-02 - Učebna fyziky a z..._01'!J36</f>
        <v>0</v>
      </c>
      <c r="AX60" s="131">
        <f>'SO-02 - Učebna fyziky a z..._01'!J37</f>
        <v>0</v>
      </c>
      <c r="AY60" s="131">
        <f>'SO-02 - Učebna fyziky a z..._01'!J38</f>
        <v>0</v>
      </c>
      <c r="AZ60" s="131">
        <f>'SO-02 - Učebna fyziky a z..._01'!F35</f>
        <v>0</v>
      </c>
      <c r="BA60" s="131">
        <f>'SO-02 - Učebna fyziky a z..._01'!F36</f>
        <v>0</v>
      </c>
      <c r="BB60" s="131">
        <f>'SO-02 - Učebna fyziky a z..._01'!F37</f>
        <v>0</v>
      </c>
      <c r="BC60" s="131">
        <f>'SO-02 - Učebna fyziky a z..._01'!F38</f>
        <v>0</v>
      </c>
      <c r="BD60" s="133">
        <f>'SO-02 - Učebna fyziky a z..._01'!F39</f>
        <v>0</v>
      </c>
      <c r="BE60" s="4"/>
      <c r="BT60" s="134" t="s">
        <v>81</v>
      </c>
      <c r="BV60" s="134" t="s">
        <v>74</v>
      </c>
      <c r="BW60" s="134" t="s">
        <v>95</v>
      </c>
      <c r="BX60" s="134" t="s">
        <v>92</v>
      </c>
      <c r="CL60" s="134" t="s">
        <v>19</v>
      </c>
    </row>
    <row r="61" s="7" customFormat="1" ht="16.5" customHeight="1">
      <c r="A61" s="7"/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ROUND(AG62+AG65,2)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ROUND(AS62+AS65,2)</f>
        <v>0</v>
      </c>
      <c r="AT61" s="121">
        <f>ROUND(SUM(AV61:AW61),2)</f>
        <v>0</v>
      </c>
      <c r="AU61" s="122">
        <f>ROUND(AU62+AU65,5)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ROUND(AZ62+AZ65,2)</f>
        <v>0</v>
      </c>
      <c r="BA61" s="121">
        <f>ROUND(BA62+BA65,2)</f>
        <v>0</v>
      </c>
      <c r="BB61" s="121">
        <f>ROUND(BB62+BB65,2)</f>
        <v>0</v>
      </c>
      <c r="BC61" s="121">
        <f>ROUND(BC62+BC65,2)</f>
        <v>0</v>
      </c>
      <c r="BD61" s="123">
        <f>ROUND(BD62+BD65,2)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98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4"/>
      <c r="B62" s="64"/>
      <c r="C62" s="126"/>
      <c r="D62" s="126"/>
      <c r="E62" s="127" t="s">
        <v>83</v>
      </c>
      <c r="F62" s="127"/>
      <c r="G62" s="127"/>
      <c r="H62" s="127"/>
      <c r="I62" s="127"/>
      <c r="J62" s="126"/>
      <c r="K62" s="127" t="s">
        <v>84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35">
        <f>ROUND(SUM(AG63:AG64),2)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f>ROUND(SUM(AS63:AS64),2)</f>
        <v>0</v>
      </c>
      <c r="AT62" s="131">
        <f>ROUND(SUM(AV62:AW62),2)</f>
        <v>0</v>
      </c>
      <c r="AU62" s="132">
        <f>ROUND(SUM(AU63:AU64),5)</f>
        <v>0</v>
      </c>
      <c r="AV62" s="131">
        <f>ROUND(AZ62*L29,2)</f>
        <v>0</v>
      </c>
      <c r="AW62" s="131">
        <f>ROUND(BA62*L30,2)</f>
        <v>0</v>
      </c>
      <c r="AX62" s="131">
        <f>ROUND(BB62*L29,2)</f>
        <v>0</v>
      </c>
      <c r="AY62" s="131">
        <f>ROUND(BC62*L30,2)</f>
        <v>0</v>
      </c>
      <c r="AZ62" s="131">
        <f>ROUND(SUM(AZ63:AZ64),2)</f>
        <v>0</v>
      </c>
      <c r="BA62" s="131">
        <f>ROUND(SUM(BA63:BA64),2)</f>
        <v>0</v>
      </c>
      <c r="BB62" s="131">
        <f>ROUND(SUM(BB63:BB64),2)</f>
        <v>0</v>
      </c>
      <c r="BC62" s="131">
        <f>ROUND(SUM(BC63:BC64),2)</f>
        <v>0</v>
      </c>
      <c r="BD62" s="133">
        <f>ROUND(SUM(BD63:BD64),2)</f>
        <v>0</v>
      </c>
      <c r="BE62" s="4"/>
      <c r="BS62" s="134" t="s">
        <v>71</v>
      </c>
      <c r="BT62" s="134" t="s">
        <v>81</v>
      </c>
      <c r="BV62" s="134" t="s">
        <v>74</v>
      </c>
      <c r="BW62" s="134" t="s">
        <v>99</v>
      </c>
      <c r="BX62" s="134" t="s">
        <v>98</v>
      </c>
      <c r="CL62" s="134" t="s">
        <v>19</v>
      </c>
    </row>
    <row r="63" s="4" customFormat="1" ht="16.5" customHeight="1">
      <c r="A63" s="125" t="s">
        <v>82</v>
      </c>
      <c r="B63" s="64"/>
      <c r="C63" s="126"/>
      <c r="D63" s="126"/>
      <c r="E63" s="126"/>
      <c r="F63" s="127" t="s">
        <v>83</v>
      </c>
      <c r="G63" s="127"/>
      <c r="H63" s="127"/>
      <c r="I63" s="127"/>
      <c r="J63" s="127"/>
      <c r="K63" s="126"/>
      <c r="L63" s="127" t="s">
        <v>84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'SO-01 - Učebna biologie a..._02'!J32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'SO-01 - Učebna biologie a..._02'!P96</f>
        <v>0</v>
      </c>
      <c r="AV63" s="131">
        <f>'SO-01 - Učebna biologie a..._02'!J35</f>
        <v>0</v>
      </c>
      <c r="AW63" s="131">
        <f>'SO-01 - Učebna biologie a..._02'!J36</f>
        <v>0</v>
      </c>
      <c r="AX63" s="131">
        <f>'SO-01 - Učebna biologie a..._02'!J37</f>
        <v>0</v>
      </c>
      <c r="AY63" s="131">
        <f>'SO-01 - Učebna biologie a..._02'!J38</f>
        <v>0</v>
      </c>
      <c r="AZ63" s="131">
        <f>'SO-01 - Učebna biologie a..._02'!F35</f>
        <v>0</v>
      </c>
      <c r="BA63" s="131">
        <f>'SO-01 - Učebna biologie a..._02'!F36</f>
        <v>0</v>
      </c>
      <c r="BB63" s="131">
        <f>'SO-01 - Učebna biologie a..._02'!F37</f>
        <v>0</v>
      </c>
      <c r="BC63" s="131">
        <f>'SO-01 - Učebna biologie a..._02'!F38</f>
        <v>0</v>
      </c>
      <c r="BD63" s="133">
        <f>'SO-01 - Učebna biologie a..._02'!F39</f>
        <v>0</v>
      </c>
      <c r="BE63" s="4"/>
      <c r="BT63" s="134" t="s">
        <v>100</v>
      </c>
      <c r="BU63" s="134" t="s">
        <v>101</v>
      </c>
      <c r="BV63" s="134" t="s">
        <v>74</v>
      </c>
      <c r="BW63" s="134" t="s">
        <v>99</v>
      </c>
      <c r="BX63" s="134" t="s">
        <v>98</v>
      </c>
      <c r="CL63" s="134" t="s">
        <v>19</v>
      </c>
    </row>
    <row r="64" s="4" customFormat="1" ht="23.25" customHeight="1">
      <c r="A64" s="125" t="s">
        <v>82</v>
      </c>
      <c r="B64" s="64"/>
      <c r="C64" s="126"/>
      <c r="D64" s="126"/>
      <c r="E64" s="126"/>
      <c r="F64" s="127" t="s">
        <v>83</v>
      </c>
      <c r="G64" s="127"/>
      <c r="H64" s="127"/>
      <c r="I64" s="127"/>
      <c r="J64" s="127"/>
      <c r="K64" s="126"/>
      <c r="L64" s="127" t="s">
        <v>102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'SO-01 - Učebna biologie a..._03'!J34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85</v>
      </c>
      <c r="AR64" s="66"/>
      <c r="AS64" s="130">
        <v>0</v>
      </c>
      <c r="AT64" s="131">
        <f>ROUND(SUM(AV64:AW64),2)</f>
        <v>0</v>
      </c>
      <c r="AU64" s="132">
        <f>'SO-01 - Učebna biologie a..._03'!P99</f>
        <v>0</v>
      </c>
      <c r="AV64" s="131">
        <f>'SO-01 - Učebna biologie a..._03'!J37</f>
        <v>0</v>
      </c>
      <c r="AW64" s="131">
        <f>'SO-01 - Učebna biologie a..._03'!J38</f>
        <v>0</v>
      </c>
      <c r="AX64" s="131">
        <f>'SO-01 - Učebna biologie a..._03'!J39</f>
        <v>0</v>
      </c>
      <c r="AY64" s="131">
        <f>'SO-01 - Učebna biologie a..._03'!J40</f>
        <v>0</v>
      </c>
      <c r="AZ64" s="131">
        <f>'SO-01 - Učebna biologie a..._03'!F37</f>
        <v>0</v>
      </c>
      <c r="BA64" s="131">
        <f>'SO-01 - Učebna biologie a..._03'!F38</f>
        <v>0</v>
      </c>
      <c r="BB64" s="131">
        <f>'SO-01 - Učebna biologie a..._03'!F39</f>
        <v>0</v>
      </c>
      <c r="BC64" s="131">
        <f>'SO-01 - Učebna biologie a..._03'!F40</f>
        <v>0</v>
      </c>
      <c r="BD64" s="133">
        <f>'SO-01 - Učebna biologie a..._03'!F41</f>
        <v>0</v>
      </c>
      <c r="BE64" s="4"/>
      <c r="BT64" s="134" t="s">
        <v>100</v>
      </c>
      <c r="BV64" s="134" t="s">
        <v>74</v>
      </c>
      <c r="BW64" s="134" t="s">
        <v>103</v>
      </c>
      <c r="BX64" s="134" t="s">
        <v>99</v>
      </c>
      <c r="CL64" s="134" t="s">
        <v>19</v>
      </c>
    </row>
    <row r="65" s="4" customFormat="1" ht="16.5" customHeight="1">
      <c r="A65" s="4"/>
      <c r="B65" s="64"/>
      <c r="C65" s="126"/>
      <c r="D65" s="126"/>
      <c r="E65" s="127" t="s">
        <v>87</v>
      </c>
      <c r="F65" s="127"/>
      <c r="G65" s="127"/>
      <c r="H65" s="127"/>
      <c r="I65" s="127"/>
      <c r="J65" s="126"/>
      <c r="K65" s="127" t="s">
        <v>88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35">
        <f>ROUND(SUM(AG66:AG67),2)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85</v>
      </c>
      <c r="AR65" s="66"/>
      <c r="AS65" s="130">
        <f>ROUND(SUM(AS66:AS67),2)</f>
        <v>0</v>
      </c>
      <c r="AT65" s="131">
        <f>ROUND(SUM(AV65:AW65),2)</f>
        <v>0</v>
      </c>
      <c r="AU65" s="132">
        <f>ROUND(SUM(AU66:AU67),5)</f>
        <v>0</v>
      </c>
      <c r="AV65" s="131">
        <f>ROUND(AZ65*L29,2)</f>
        <v>0</v>
      </c>
      <c r="AW65" s="131">
        <f>ROUND(BA65*L30,2)</f>
        <v>0</v>
      </c>
      <c r="AX65" s="131">
        <f>ROUND(BB65*L29,2)</f>
        <v>0</v>
      </c>
      <c r="AY65" s="131">
        <f>ROUND(BC65*L30,2)</f>
        <v>0</v>
      </c>
      <c r="AZ65" s="131">
        <f>ROUND(SUM(AZ66:AZ67),2)</f>
        <v>0</v>
      </c>
      <c r="BA65" s="131">
        <f>ROUND(SUM(BA66:BA67),2)</f>
        <v>0</v>
      </c>
      <c r="BB65" s="131">
        <f>ROUND(SUM(BB66:BB67),2)</f>
        <v>0</v>
      </c>
      <c r="BC65" s="131">
        <f>ROUND(SUM(BC66:BC67),2)</f>
        <v>0</v>
      </c>
      <c r="BD65" s="133">
        <f>ROUND(SUM(BD66:BD67),2)</f>
        <v>0</v>
      </c>
      <c r="BE65" s="4"/>
      <c r="BS65" s="134" t="s">
        <v>71</v>
      </c>
      <c r="BT65" s="134" t="s">
        <v>81</v>
      </c>
      <c r="BV65" s="134" t="s">
        <v>74</v>
      </c>
      <c r="BW65" s="134" t="s">
        <v>104</v>
      </c>
      <c r="BX65" s="134" t="s">
        <v>98</v>
      </c>
      <c r="CL65" s="134" t="s">
        <v>19</v>
      </c>
    </row>
    <row r="66" s="4" customFormat="1" ht="16.5" customHeight="1">
      <c r="A66" s="125" t="s">
        <v>82</v>
      </c>
      <c r="B66" s="64"/>
      <c r="C66" s="126"/>
      <c r="D66" s="126"/>
      <c r="E66" s="126"/>
      <c r="F66" s="127" t="s">
        <v>87</v>
      </c>
      <c r="G66" s="127"/>
      <c r="H66" s="127"/>
      <c r="I66" s="127"/>
      <c r="J66" s="127"/>
      <c r="K66" s="126"/>
      <c r="L66" s="127" t="s">
        <v>88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'SO-02 - Učebna fyziky a z..._02'!J32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85</v>
      </c>
      <c r="AR66" s="66"/>
      <c r="AS66" s="130">
        <v>0</v>
      </c>
      <c r="AT66" s="131">
        <f>ROUND(SUM(AV66:AW66),2)</f>
        <v>0</v>
      </c>
      <c r="AU66" s="132">
        <f>'SO-02 - Učebna fyziky a z..._02'!P90</f>
        <v>0</v>
      </c>
      <c r="AV66" s="131">
        <f>'SO-02 - Učebna fyziky a z..._02'!J35</f>
        <v>0</v>
      </c>
      <c r="AW66" s="131">
        <f>'SO-02 - Učebna fyziky a z..._02'!J36</f>
        <v>0</v>
      </c>
      <c r="AX66" s="131">
        <f>'SO-02 - Učebna fyziky a z..._02'!J37</f>
        <v>0</v>
      </c>
      <c r="AY66" s="131">
        <f>'SO-02 - Učebna fyziky a z..._02'!J38</f>
        <v>0</v>
      </c>
      <c r="AZ66" s="131">
        <f>'SO-02 - Učebna fyziky a z..._02'!F35</f>
        <v>0</v>
      </c>
      <c r="BA66" s="131">
        <f>'SO-02 - Učebna fyziky a z..._02'!F36</f>
        <v>0</v>
      </c>
      <c r="BB66" s="131">
        <f>'SO-02 - Učebna fyziky a z..._02'!F37</f>
        <v>0</v>
      </c>
      <c r="BC66" s="131">
        <f>'SO-02 - Učebna fyziky a z..._02'!F38</f>
        <v>0</v>
      </c>
      <c r="BD66" s="133">
        <f>'SO-02 - Učebna fyziky a z..._02'!F39</f>
        <v>0</v>
      </c>
      <c r="BE66" s="4"/>
      <c r="BT66" s="134" t="s">
        <v>100</v>
      </c>
      <c r="BU66" s="134" t="s">
        <v>101</v>
      </c>
      <c r="BV66" s="134" t="s">
        <v>74</v>
      </c>
      <c r="BW66" s="134" t="s">
        <v>104</v>
      </c>
      <c r="BX66" s="134" t="s">
        <v>98</v>
      </c>
      <c r="CL66" s="134" t="s">
        <v>19</v>
      </c>
    </row>
    <row r="67" s="4" customFormat="1" ht="23.25" customHeight="1">
      <c r="A67" s="125" t="s">
        <v>82</v>
      </c>
      <c r="B67" s="64"/>
      <c r="C67" s="126"/>
      <c r="D67" s="126"/>
      <c r="E67" s="126"/>
      <c r="F67" s="127" t="s">
        <v>87</v>
      </c>
      <c r="G67" s="127"/>
      <c r="H67" s="127"/>
      <c r="I67" s="127"/>
      <c r="J67" s="127"/>
      <c r="K67" s="126"/>
      <c r="L67" s="127" t="s">
        <v>105</v>
      </c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'SO-02 - Učebna fyziky a z..._03'!J34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85</v>
      </c>
      <c r="AR67" s="66"/>
      <c r="AS67" s="136">
        <v>0</v>
      </c>
      <c r="AT67" s="137">
        <f>ROUND(SUM(AV67:AW67),2)</f>
        <v>0</v>
      </c>
      <c r="AU67" s="138">
        <f>'SO-02 - Učebna fyziky a z..._03'!P102</f>
        <v>0</v>
      </c>
      <c r="AV67" s="137">
        <f>'SO-02 - Učebna fyziky a z..._03'!J37</f>
        <v>0</v>
      </c>
      <c r="AW67" s="137">
        <f>'SO-02 - Učebna fyziky a z..._03'!J38</f>
        <v>0</v>
      </c>
      <c r="AX67" s="137">
        <f>'SO-02 - Učebna fyziky a z..._03'!J39</f>
        <v>0</v>
      </c>
      <c r="AY67" s="137">
        <f>'SO-02 - Učebna fyziky a z..._03'!J40</f>
        <v>0</v>
      </c>
      <c r="AZ67" s="137">
        <f>'SO-02 - Učebna fyziky a z..._03'!F37</f>
        <v>0</v>
      </c>
      <c r="BA67" s="137">
        <f>'SO-02 - Učebna fyziky a z..._03'!F38</f>
        <v>0</v>
      </c>
      <c r="BB67" s="137">
        <f>'SO-02 - Učebna fyziky a z..._03'!F39</f>
        <v>0</v>
      </c>
      <c r="BC67" s="137">
        <f>'SO-02 - Učebna fyziky a z..._03'!F40</f>
        <v>0</v>
      </c>
      <c r="BD67" s="139">
        <f>'SO-02 - Učebna fyziky a z..._03'!F41</f>
        <v>0</v>
      </c>
      <c r="BE67" s="4"/>
      <c r="BT67" s="134" t="s">
        <v>100</v>
      </c>
      <c r="BV67" s="134" t="s">
        <v>74</v>
      </c>
      <c r="BW67" s="134" t="s">
        <v>106</v>
      </c>
      <c r="BX67" s="134" t="s">
        <v>104</v>
      </c>
      <c r="CL67" s="134" t="s">
        <v>19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</sheetData>
  <sheetProtection sheet="1" formatColumns="0" formatRows="0" objects="1" scenarios="1" spinCount="100000" saltValue="3qPKJoiSWOBxk1nN8pON7ruXxxpHwBFwByE1Geuc6jB8MlBjKztKsS2yQE+IsPlr5KTBwthE+hQY5CNBhJc/nQ==" hashValue="AojQBhhXbaJXUTkUaXzfgDTm/hc7L00jIUGFiwut3IXIm1bQao8hEydf0DQ+ZGqEbAHbEV5CXiPFu5x7mSbOkw==" algorithmName="SHA-512" password="CC35"/>
  <mergeCells count="90">
    <mergeCell ref="C52:G52"/>
    <mergeCell ref="D58:H58"/>
    <mergeCell ref="D61:H61"/>
    <mergeCell ref="D55:H55"/>
    <mergeCell ref="E62:I62"/>
    <mergeCell ref="E60:I60"/>
    <mergeCell ref="E59:I59"/>
    <mergeCell ref="E57:I57"/>
    <mergeCell ref="E56:I56"/>
    <mergeCell ref="F63:J63"/>
    <mergeCell ref="F64:J64"/>
    <mergeCell ref="I52:AF52"/>
    <mergeCell ref="J58:AF58"/>
    <mergeCell ref="J55:AF55"/>
    <mergeCell ref="J61:AF61"/>
    <mergeCell ref="K59:AF59"/>
    <mergeCell ref="K60:AF60"/>
    <mergeCell ref="K56:AF56"/>
    <mergeCell ref="K62:AF62"/>
    <mergeCell ref="K57:AF57"/>
    <mergeCell ref="L64:AF64"/>
    <mergeCell ref="L45:AO45"/>
    <mergeCell ref="L63:AF63"/>
    <mergeCell ref="E65:I65"/>
    <mergeCell ref="K65:AF65"/>
    <mergeCell ref="F66:J66"/>
    <mergeCell ref="L66:AF66"/>
    <mergeCell ref="F67:J67"/>
    <mergeCell ref="L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0:AM60"/>
    <mergeCell ref="AG64:AM64"/>
    <mergeCell ref="AG59:AM59"/>
    <mergeCell ref="AG62:AM62"/>
    <mergeCell ref="AG55:AM55"/>
    <mergeCell ref="AG57:AM57"/>
    <mergeCell ref="AG58:AM58"/>
    <mergeCell ref="AG52:AM52"/>
    <mergeCell ref="AG56:AM56"/>
    <mergeCell ref="AM50:AP50"/>
    <mergeCell ref="AM47:AN47"/>
    <mergeCell ref="AM49:AP49"/>
    <mergeCell ref="AN55:AP55"/>
    <mergeCell ref="AN64:AP64"/>
    <mergeCell ref="AN63:AP63"/>
    <mergeCell ref="AN52:AP52"/>
    <mergeCell ref="AN62:AP62"/>
    <mergeCell ref="AN61:AP61"/>
    <mergeCell ref="AN57:AP57"/>
    <mergeCell ref="AN58:AP58"/>
    <mergeCell ref="AN60:AP60"/>
    <mergeCell ref="AN56:AP56"/>
    <mergeCell ref="AN59:AP59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SO-01 - Učebna biologie a...'!C2" display="/"/>
    <hyperlink ref="A57" location="'SO-02 - Učebna fyziky a z...'!C2" display="/"/>
    <hyperlink ref="A59" location="'SO-01 - Učebna biologie a..._01'!C2" display="/"/>
    <hyperlink ref="A60" location="'SO-02 - Učebna fyziky a z..._01'!C2" display="/"/>
    <hyperlink ref="A63" location="'SO-01 - Učebna biologie a..._02'!C2" display="/"/>
    <hyperlink ref="A64" location="'SO-01 - Učebna biologie a..._03'!C2" display="/"/>
    <hyperlink ref="A66" location="'SO-02 - Učebna fyziky a z..._02'!C2" display="/"/>
    <hyperlink ref="A67" location="'SO-02 - Učebna fyziky a z..._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2040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2041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2042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2043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2044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2045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2046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2047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2048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2049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2050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78</v>
      </c>
      <c r="F18" s="284" t="s">
        <v>2051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2052</v>
      </c>
      <c r="F19" s="284" t="s">
        <v>2053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2054</v>
      </c>
      <c r="F20" s="284" t="s">
        <v>2055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2056</v>
      </c>
      <c r="F21" s="284" t="s">
        <v>2057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2058</v>
      </c>
      <c r="F22" s="284" t="s">
        <v>1328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85</v>
      </c>
      <c r="F23" s="284" t="s">
        <v>2059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2060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2061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2062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2063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2064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2065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2066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2067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2068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140</v>
      </c>
      <c r="F36" s="284"/>
      <c r="G36" s="284" t="s">
        <v>2069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2070</v>
      </c>
      <c r="F37" s="284"/>
      <c r="G37" s="284" t="s">
        <v>2071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2072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2073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141</v>
      </c>
      <c r="F40" s="284"/>
      <c r="G40" s="284" t="s">
        <v>2074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142</v>
      </c>
      <c r="F41" s="284"/>
      <c r="G41" s="284" t="s">
        <v>2075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2076</v>
      </c>
      <c r="F42" s="284"/>
      <c r="G42" s="284" t="s">
        <v>2077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2078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2079</v>
      </c>
      <c r="F44" s="284"/>
      <c r="G44" s="284" t="s">
        <v>2080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144</v>
      </c>
      <c r="F45" s="284"/>
      <c r="G45" s="284" t="s">
        <v>2081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2082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2083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2084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2085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2086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2087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2088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2089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2090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2091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2092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2093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2094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2095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2096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2097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2098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2099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2100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2101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2102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2103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2104</v>
      </c>
      <c r="D76" s="302"/>
      <c r="E76" s="302"/>
      <c r="F76" s="302" t="s">
        <v>2105</v>
      </c>
      <c r="G76" s="303"/>
      <c r="H76" s="302" t="s">
        <v>54</v>
      </c>
      <c r="I76" s="302" t="s">
        <v>57</v>
      </c>
      <c r="J76" s="302" t="s">
        <v>2106</v>
      </c>
      <c r="K76" s="301"/>
    </row>
    <row r="77" s="1" customFormat="1" ht="17.25" customHeight="1">
      <c r="B77" s="299"/>
      <c r="C77" s="304" t="s">
        <v>2107</v>
      </c>
      <c r="D77" s="304"/>
      <c r="E77" s="304"/>
      <c r="F77" s="305" t="s">
        <v>2108</v>
      </c>
      <c r="G77" s="306"/>
      <c r="H77" s="304"/>
      <c r="I77" s="304"/>
      <c r="J77" s="304" t="s">
        <v>2109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2110</v>
      </c>
      <c r="G79" s="311"/>
      <c r="H79" s="287" t="s">
        <v>2111</v>
      </c>
      <c r="I79" s="287" t="s">
        <v>2112</v>
      </c>
      <c r="J79" s="287">
        <v>20</v>
      </c>
      <c r="K79" s="301"/>
    </row>
    <row r="80" s="1" customFormat="1" ht="15" customHeight="1">
      <c r="B80" s="299"/>
      <c r="C80" s="287" t="s">
        <v>2113</v>
      </c>
      <c r="D80" s="287"/>
      <c r="E80" s="287"/>
      <c r="F80" s="310" t="s">
        <v>2110</v>
      </c>
      <c r="G80" s="311"/>
      <c r="H80" s="287" t="s">
        <v>2114</v>
      </c>
      <c r="I80" s="287" t="s">
        <v>2112</v>
      </c>
      <c r="J80" s="287">
        <v>120</v>
      </c>
      <c r="K80" s="301"/>
    </row>
    <row r="81" s="1" customFormat="1" ht="15" customHeight="1">
      <c r="B81" s="312"/>
      <c r="C81" s="287" t="s">
        <v>2115</v>
      </c>
      <c r="D81" s="287"/>
      <c r="E81" s="287"/>
      <c r="F81" s="310" t="s">
        <v>2116</v>
      </c>
      <c r="G81" s="311"/>
      <c r="H81" s="287" t="s">
        <v>2117</v>
      </c>
      <c r="I81" s="287" t="s">
        <v>2112</v>
      </c>
      <c r="J81" s="287">
        <v>50</v>
      </c>
      <c r="K81" s="301"/>
    </row>
    <row r="82" s="1" customFormat="1" ht="15" customHeight="1">
      <c r="B82" s="312"/>
      <c r="C82" s="287" t="s">
        <v>2118</v>
      </c>
      <c r="D82" s="287"/>
      <c r="E82" s="287"/>
      <c r="F82" s="310" t="s">
        <v>2110</v>
      </c>
      <c r="G82" s="311"/>
      <c r="H82" s="287" t="s">
        <v>2119</v>
      </c>
      <c r="I82" s="287" t="s">
        <v>2120</v>
      </c>
      <c r="J82" s="287"/>
      <c r="K82" s="301"/>
    </row>
    <row r="83" s="1" customFormat="1" ht="15" customHeight="1">
      <c r="B83" s="312"/>
      <c r="C83" s="313" t="s">
        <v>2121</v>
      </c>
      <c r="D83" s="313"/>
      <c r="E83" s="313"/>
      <c r="F83" s="314" t="s">
        <v>2116</v>
      </c>
      <c r="G83" s="313"/>
      <c r="H83" s="313" t="s">
        <v>2122</v>
      </c>
      <c r="I83" s="313" t="s">
        <v>2112</v>
      </c>
      <c r="J83" s="313">
        <v>15</v>
      </c>
      <c r="K83" s="301"/>
    </row>
    <row r="84" s="1" customFormat="1" ht="15" customHeight="1">
      <c r="B84" s="312"/>
      <c r="C84" s="313" t="s">
        <v>2123</v>
      </c>
      <c r="D84" s="313"/>
      <c r="E84" s="313"/>
      <c r="F84" s="314" t="s">
        <v>2116</v>
      </c>
      <c r="G84" s="313"/>
      <c r="H84" s="313" t="s">
        <v>2124</v>
      </c>
      <c r="I84" s="313" t="s">
        <v>2112</v>
      </c>
      <c r="J84" s="313">
        <v>15</v>
      </c>
      <c r="K84" s="301"/>
    </row>
    <row r="85" s="1" customFormat="1" ht="15" customHeight="1">
      <c r="B85" s="312"/>
      <c r="C85" s="313" t="s">
        <v>2125</v>
      </c>
      <c r="D85" s="313"/>
      <c r="E85" s="313"/>
      <c r="F85" s="314" t="s">
        <v>2116</v>
      </c>
      <c r="G85" s="313"/>
      <c r="H85" s="313" t="s">
        <v>2126</v>
      </c>
      <c r="I85" s="313" t="s">
        <v>2112</v>
      </c>
      <c r="J85" s="313">
        <v>20</v>
      </c>
      <c r="K85" s="301"/>
    </row>
    <row r="86" s="1" customFormat="1" ht="15" customHeight="1">
      <c r="B86" s="312"/>
      <c r="C86" s="313" t="s">
        <v>2127</v>
      </c>
      <c r="D86" s="313"/>
      <c r="E86" s="313"/>
      <c r="F86" s="314" t="s">
        <v>2116</v>
      </c>
      <c r="G86" s="313"/>
      <c r="H86" s="313" t="s">
        <v>2128</v>
      </c>
      <c r="I86" s="313" t="s">
        <v>2112</v>
      </c>
      <c r="J86" s="313">
        <v>20</v>
      </c>
      <c r="K86" s="301"/>
    </row>
    <row r="87" s="1" customFormat="1" ht="15" customHeight="1">
      <c r="B87" s="312"/>
      <c r="C87" s="287" t="s">
        <v>2129</v>
      </c>
      <c r="D87" s="287"/>
      <c r="E87" s="287"/>
      <c r="F87" s="310" t="s">
        <v>2116</v>
      </c>
      <c r="G87" s="311"/>
      <c r="H87" s="287" t="s">
        <v>2130</v>
      </c>
      <c r="I87" s="287" t="s">
        <v>2112</v>
      </c>
      <c r="J87" s="287">
        <v>50</v>
      </c>
      <c r="K87" s="301"/>
    </row>
    <row r="88" s="1" customFormat="1" ht="15" customHeight="1">
      <c r="B88" s="312"/>
      <c r="C88" s="287" t="s">
        <v>2131</v>
      </c>
      <c r="D88" s="287"/>
      <c r="E88" s="287"/>
      <c r="F88" s="310" t="s">
        <v>2116</v>
      </c>
      <c r="G88" s="311"/>
      <c r="H88" s="287" t="s">
        <v>2132</v>
      </c>
      <c r="I88" s="287" t="s">
        <v>2112</v>
      </c>
      <c r="J88" s="287">
        <v>20</v>
      </c>
      <c r="K88" s="301"/>
    </row>
    <row r="89" s="1" customFormat="1" ht="15" customHeight="1">
      <c r="B89" s="312"/>
      <c r="C89" s="287" t="s">
        <v>2133</v>
      </c>
      <c r="D89" s="287"/>
      <c r="E89" s="287"/>
      <c r="F89" s="310" t="s">
        <v>2116</v>
      </c>
      <c r="G89" s="311"/>
      <c r="H89" s="287" t="s">
        <v>2134</v>
      </c>
      <c r="I89" s="287" t="s">
        <v>2112</v>
      </c>
      <c r="J89" s="287">
        <v>20</v>
      </c>
      <c r="K89" s="301"/>
    </row>
    <row r="90" s="1" customFormat="1" ht="15" customHeight="1">
      <c r="B90" s="312"/>
      <c r="C90" s="287" t="s">
        <v>2135</v>
      </c>
      <c r="D90" s="287"/>
      <c r="E90" s="287"/>
      <c r="F90" s="310" t="s">
        <v>2116</v>
      </c>
      <c r="G90" s="311"/>
      <c r="H90" s="287" t="s">
        <v>2136</v>
      </c>
      <c r="I90" s="287" t="s">
        <v>2112</v>
      </c>
      <c r="J90" s="287">
        <v>50</v>
      </c>
      <c r="K90" s="301"/>
    </row>
    <row r="91" s="1" customFormat="1" ht="15" customHeight="1">
      <c r="B91" s="312"/>
      <c r="C91" s="287" t="s">
        <v>2137</v>
      </c>
      <c r="D91" s="287"/>
      <c r="E91" s="287"/>
      <c r="F91" s="310" t="s">
        <v>2116</v>
      </c>
      <c r="G91" s="311"/>
      <c r="H91" s="287" t="s">
        <v>2137</v>
      </c>
      <c r="I91" s="287" t="s">
        <v>2112</v>
      </c>
      <c r="J91" s="287">
        <v>50</v>
      </c>
      <c r="K91" s="301"/>
    </row>
    <row r="92" s="1" customFormat="1" ht="15" customHeight="1">
      <c r="B92" s="312"/>
      <c r="C92" s="287" t="s">
        <v>2138</v>
      </c>
      <c r="D92" s="287"/>
      <c r="E92" s="287"/>
      <c r="F92" s="310" t="s">
        <v>2116</v>
      </c>
      <c r="G92" s="311"/>
      <c r="H92" s="287" t="s">
        <v>2139</v>
      </c>
      <c r="I92" s="287" t="s">
        <v>2112</v>
      </c>
      <c r="J92" s="287">
        <v>255</v>
      </c>
      <c r="K92" s="301"/>
    </row>
    <row r="93" s="1" customFormat="1" ht="15" customHeight="1">
      <c r="B93" s="312"/>
      <c r="C93" s="287" t="s">
        <v>2140</v>
      </c>
      <c r="D93" s="287"/>
      <c r="E93" s="287"/>
      <c r="F93" s="310" t="s">
        <v>2110</v>
      </c>
      <c r="G93" s="311"/>
      <c r="H93" s="287" t="s">
        <v>2141</v>
      </c>
      <c r="I93" s="287" t="s">
        <v>2142</v>
      </c>
      <c r="J93" s="287"/>
      <c r="K93" s="301"/>
    </row>
    <row r="94" s="1" customFormat="1" ht="15" customHeight="1">
      <c r="B94" s="312"/>
      <c r="C94" s="287" t="s">
        <v>2143</v>
      </c>
      <c r="D94" s="287"/>
      <c r="E94" s="287"/>
      <c r="F94" s="310" t="s">
        <v>2110</v>
      </c>
      <c r="G94" s="311"/>
      <c r="H94" s="287" t="s">
        <v>2144</v>
      </c>
      <c r="I94" s="287" t="s">
        <v>2145</v>
      </c>
      <c r="J94" s="287"/>
      <c r="K94" s="301"/>
    </row>
    <row r="95" s="1" customFormat="1" ht="15" customHeight="1">
      <c r="B95" s="312"/>
      <c r="C95" s="287" t="s">
        <v>2146</v>
      </c>
      <c r="D95" s="287"/>
      <c r="E95" s="287"/>
      <c r="F95" s="310" t="s">
        <v>2110</v>
      </c>
      <c r="G95" s="311"/>
      <c r="H95" s="287" t="s">
        <v>2146</v>
      </c>
      <c r="I95" s="287" t="s">
        <v>2145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2110</v>
      </c>
      <c r="G96" s="311"/>
      <c r="H96" s="287" t="s">
        <v>2147</v>
      </c>
      <c r="I96" s="287" t="s">
        <v>2145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2110</v>
      </c>
      <c r="G97" s="311"/>
      <c r="H97" s="287" t="s">
        <v>2148</v>
      </c>
      <c r="I97" s="287" t="s">
        <v>2145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2149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2104</v>
      </c>
      <c r="D103" s="302"/>
      <c r="E103" s="302"/>
      <c r="F103" s="302" t="s">
        <v>2105</v>
      </c>
      <c r="G103" s="303"/>
      <c r="H103" s="302" t="s">
        <v>54</v>
      </c>
      <c r="I103" s="302" t="s">
        <v>57</v>
      </c>
      <c r="J103" s="302" t="s">
        <v>2106</v>
      </c>
      <c r="K103" s="301"/>
    </row>
    <row r="104" s="1" customFormat="1" ht="17.25" customHeight="1">
      <c r="B104" s="299"/>
      <c r="C104" s="304" t="s">
        <v>2107</v>
      </c>
      <c r="D104" s="304"/>
      <c r="E104" s="304"/>
      <c r="F104" s="305" t="s">
        <v>2108</v>
      </c>
      <c r="G104" s="306"/>
      <c r="H104" s="304"/>
      <c r="I104" s="304"/>
      <c r="J104" s="304" t="s">
        <v>2109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2110</v>
      </c>
      <c r="G106" s="287"/>
      <c r="H106" s="287" t="s">
        <v>2150</v>
      </c>
      <c r="I106" s="287" t="s">
        <v>2112</v>
      </c>
      <c r="J106" s="287">
        <v>20</v>
      </c>
      <c r="K106" s="301"/>
    </row>
    <row r="107" s="1" customFormat="1" ht="15" customHeight="1">
      <c r="B107" s="299"/>
      <c r="C107" s="287" t="s">
        <v>2113</v>
      </c>
      <c r="D107" s="287"/>
      <c r="E107" s="287"/>
      <c r="F107" s="310" t="s">
        <v>2110</v>
      </c>
      <c r="G107" s="287"/>
      <c r="H107" s="287" t="s">
        <v>2150</v>
      </c>
      <c r="I107" s="287" t="s">
        <v>2112</v>
      </c>
      <c r="J107" s="287">
        <v>120</v>
      </c>
      <c r="K107" s="301"/>
    </row>
    <row r="108" s="1" customFormat="1" ht="15" customHeight="1">
      <c r="B108" s="312"/>
      <c r="C108" s="287" t="s">
        <v>2115</v>
      </c>
      <c r="D108" s="287"/>
      <c r="E108" s="287"/>
      <c r="F108" s="310" t="s">
        <v>2116</v>
      </c>
      <c r="G108" s="287"/>
      <c r="H108" s="287" t="s">
        <v>2150</v>
      </c>
      <c r="I108" s="287" t="s">
        <v>2112</v>
      </c>
      <c r="J108" s="287">
        <v>50</v>
      </c>
      <c r="K108" s="301"/>
    </row>
    <row r="109" s="1" customFormat="1" ht="15" customHeight="1">
      <c r="B109" s="312"/>
      <c r="C109" s="287" t="s">
        <v>2118</v>
      </c>
      <c r="D109" s="287"/>
      <c r="E109" s="287"/>
      <c r="F109" s="310" t="s">
        <v>2110</v>
      </c>
      <c r="G109" s="287"/>
      <c r="H109" s="287" t="s">
        <v>2150</v>
      </c>
      <c r="I109" s="287" t="s">
        <v>2120</v>
      </c>
      <c r="J109" s="287"/>
      <c r="K109" s="301"/>
    </row>
    <row r="110" s="1" customFormat="1" ht="15" customHeight="1">
      <c r="B110" s="312"/>
      <c r="C110" s="287" t="s">
        <v>2129</v>
      </c>
      <c r="D110" s="287"/>
      <c r="E110" s="287"/>
      <c r="F110" s="310" t="s">
        <v>2116</v>
      </c>
      <c r="G110" s="287"/>
      <c r="H110" s="287" t="s">
        <v>2150</v>
      </c>
      <c r="I110" s="287" t="s">
        <v>2112</v>
      </c>
      <c r="J110" s="287">
        <v>50</v>
      </c>
      <c r="K110" s="301"/>
    </row>
    <row r="111" s="1" customFormat="1" ht="15" customHeight="1">
      <c r="B111" s="312"/>
      <c r="C111" s="287" t="s">
        <v>2137</v>
      </c>
      <c r="D111" s="287"/>
      <c r="E111" s="287"/>
      <c r="F111" s="310" t="s">
        <v>2116</v>
      </c>
      <c r="G111" s="287"/>
      <c r="H111" s="287" t="s">
        <v>2150</v>
      </c>
      <c r="I111" s="287" t="s">
        <v>2112</v>
      </c>
      <c r="J111" s="287">
        <v>50</v>
      </c>
      <c r="K111" s="301"/>
    </row>
    <row r="112" s="1" customFormat="1" ht="15" customHeight="1">
      <c r="B112" s="312"/>
      <c r="C112" s="287" t="s">
        <v>2135</v>
      </c>
      <c r="D112" s="287"/>
      <c r="E112" s="287"/>
      <c r="F112" s="310" t="s">
        <v>2116</v>
      </c>
      <c r="G112" s="287"/>
      <c r="H112" s="287" t="s">
        <v>2150</v>
      </c>
      <c r="I112" s="287" t="s">
        <v>2112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2110</v>
      </c>
      <c r="G113" s="287"/>
      <c r="H113" s="287" t="s">
        <v>2151</v>
      </c>
      <c r="I113" s="287" t="s">
        <v>2112</v>
      </c>
      <c r="J113" s="287">
        <v>20</v>
      </c>
      <c r="K113" s="301"/>
    </row>
    <row r="114" s="1" customFormat="1" ht="15" customHeight="1">
      <c r="B114" s="312"/>
      <c r="C114" s="287" t="s">
        <v>2152</v>
      </c>
      <c r="D114" s="287"/>
      <c r="E114" s="287"/>
      <c r="F114" s="310" t="s">
        <v>2110</v>
      </c>
      <c r="G114" s="287"/>
      <c r="H114" s="287" t="s">
        <v>2153</v>
      </c>
      <c r="I114" s="287" t="s">
        <v>2112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2110</v>
      </c>
      <c r="G115" s="287"/>
      <c r="H115" s="287" t="s">
        <v>2154</v>
      </c>
      <c r="I115" s="287" t="s">
        <v>2145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2110</v>
      </c>
      <c r="G116" s="287"/>
      <c r="H116" s="287" t="s">
        <v>2155</v>
      </c>
      <c r="I116" s="287" t="s">
        <v>2145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2110</v>
      </c>
      <c r="G117" s="287"/>
      <c r="H117" s="287" t="s">
        <v>2156</v>
      </c>
      <c r="I117" s="287" t="s">
        <v>2157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2158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2104</v>
      </c>
      <c r="D123" s="302"/>
      <c r="E123" s="302"/>
      <c r="F123" s="302" t="s">
        <v>2105</v>
      </c>
      <c r="G123" s="303"/>
      <c r="H123" s="302" t="s">
        <v>54</v>
      </c>
      <c r="I123" s="302" t="s">
        <v>57</v>
      </c>
      <c r="J123" s="302" t="s">
        <v>2106</v>
      </c>
      <c r="K123" s="331"/>
    </row>
    <row r="124" s="1" customFormat="1" ht="17.25" customHeight="1">
      <c r="B124" s="330"/>
      <c r="C124" s="304" t="s">
        <v>2107</v>
      </c>
      <c r="D124" s="304"/>
      <c r="E124" s="304"/>
      <c r="F124" s="305" t="s">
        <v>2108</v>
      </c>
      <c r="G124" s="306"/>
      <c r="H124" s="304"/>
      <c r="I124" s="304"/>
      <c r="J124" s="304" t="s">
        <v>2109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2113</v>
      </c>
      <c r="D126" s="309"/>
      <c r="E126" s="309"/>
      <c r="F126" s="310" t="s">
        <v>2110</v>
      </c>
      <c r="G126" s="287"/>
      <c r="H126" s="287" t="s">
        <v>2150</v>
      </c>
      <c r="I126" s="287" t="s">
        <v>2112</v>
      </c>
      <c r="J126" s="287">
        <v>120</v>
      </c>
      <c r="K126" s="335"/>
    </row>
    <row r="127" s="1" customFormat="1" ht="15" customHeight="1">
      <c r="B127" s="332"/>
      <c r="C127" s="287" t="s">
        <v>2159</v>
      </c>
      <c r="D127" s="287"/>
      <c r="E127" s="287"/>
      <c r="F127" s="310" t="s">
        <v>2110</v>
      </c>
      <c r="G127" s="287"/>
      <c r="H127" s="287" t="s">
        <v>2160</v>
      </c>
      <c r="I127" s="287" t="s">
        <v>2112</v>
      </c>
      <c r="J127" s="287" t="s">
        <v>2161</v>
      </c>
      <c r="K127" s="335"/>
    </row>
    <row r="128" s="1" customFormat="1" ht="15" customHeight="1">
      <c r="B128" s="332"/>
      <c r="C128" s="287" t="s">
        <v>85</v>
      </c>
      <c r="D128" s="287"/>
      <c r="E128" s="287"/>
      <c r="F128" s="310" t="s">
        <v>2110</v>
      </c>
      <c r="G128" s="287"/>
      <c r="H128" s="287" t="s">
        <v>2162</v>
      </c>
      <c r="I128" s="287" t="s">
        <v>2112</v>
      </c>
      <c r="J128" s="287" t="s">
        <v>2161</v>
      </c>
      <c r="K128" s="335"/>
    </row>
    <row r="129" s="1" customFormat="1" ht="15" customHeight="1">
      <c r="B129" s="332"/>
      <c r="C129" s="287" t="s">
        <v>2121</v>
      </c>
      <c r="D129" s="287"/>
      <c r="E129" s="287"/>
      <c r="F129" s="310" t="s">
        <v>2116</v>
      </c>
      <c r="G129" s="287"/>
      <c r="H129" s="287" t="s">
        <v>2122</v>
      </c>
      <c r="I129" s="287" t="s">
        <v>2112</v>
      </c>
      <c r="J129" s="287">
        <v>15</v>
      </c>
      <c r="K129" s="335"/>
    </row>
    <row r="130" s="1" customFormat="1" ht="15" customHeight="1">
      <c r="B130" s="332"/>
      <c r="C130" s="313" t="s">
        <v>2123</v>
      </c>
      <c r="D130" s="313"/>
      <c r="E130" s="313"/>
      <c r="F130" s="314" t="s">
        <v>2116</v>
      </c>
      <c r="G130" s="313"/>
      <c r="H130" s="313" t="s">
        <v>2124</v>
      </c>
      <c r="I130" s="313" t="s">
        <v>2112</v>
      </c>
      <c r="J130" s="313">
        <v>15</v>
      </c>
      <c r="K130" s="335"/>
    </row>
    <row r="131" s="1" customFormat="1" ht="15" customHeight="1">
      <c r="B131" s="332"/>
      <c r="C131" s="313" t="s">
        <v>2125</v>
      </c>
      <c r="D131" s="313"/>
      <c r="E131" s="313"/>
      <c r="F131" s="314" t="s">
        <v>2116</v>
      </c>
      <c r="G131" s="313"/>
      <c r="H131" s="313" t="s">
        <v>2126</v>
      </c>
      <c r="I131" s="313" t="s">
        <v>2112</v>
      </c>
      <c r="J131" s="313">
        <v>20</v>
      </c>
      <c r="K131" s="335"/>
    </row>
    <row r="132" s="1" customFormat="1" ht="15" customHeight="1">
      <c r="B132" s="332"/>
      <c r="C132" s="313" t="s">
        <v>2127</v>
      </c>
      <c r="D132" s="313"/>
      <c r="E132" s="313"/>
      <c r="F132" s="314" t="s">
        <v>2116</v>
      </c>
      <c r="G132" s="313"/>
      <c r="H132" s="313" t="s">
        <v>2128</v>
      </c>
      <c r="I132" s="313" t="s">
        <v>2112</v>
      </c>
      <c r="J132" s="313">
        <v>20</v>
      </c>
      <c r="K132" s="335"/>
    </row>
    <row r="133" s="1" customFormat="1" ht="15" customHeight="1">
      <c r="B133" s="332"/>
      <c r="C133" s="287" t="s">
        <v>2115</v>
      </c>
      <c r="D133" s="287"/>
      <c r="E133" s="287"/>
      <c r="F133" s="310" t="s">
        <v>2116</v>
      </c>
      <c r="G133" s="287"/>
      <c r="H133" s="287" t="s">
        <v>2150</v>
      </c>
      <c r="I133" s="287" t="s">
        <v>2112</v>
      </c>
      <c r="J133" s="287">
        <v>50</v>
      </c>
      <c r="K133" s="335"/>
    </row>
    <row r="134" s="1" customFormat="1" ht="15" customHeight="1">
      <c r="B134" s="332"/>
      <c r="C134" s="287" t="s">
        <v>2129</v>
      </c>
      <c r="D134" s="287"/>
      <c r="E134" s="287"/>
      <c r="F134" s="310" t="s">
        <v>2116</v>
      </c>
      <c r="G134" s="287"/>
      <c r="H134" s="287" t="s">
        <v>2150</v>
      </c>
      <c r="I134" s="287" t="s">
        <v>2112</v>
      </c>
      <c r="J134" s="287">
        <v>50</v>
      </c>
      <c r="K134" s="335"/>
    </row>
    <row r="135" s="1" customFormat="1" ht="15" customHeight="1">
      <c r="B135" s="332"/>
      <c r="C135" s="287" t="s">
        <v>2135</v>
      </c>
      <c r="D135" s="287"/>
      <c r="E135" s="287"/>
      <c r="F135" s="310" t="s">
        <v>2116</v>
      </c>
      <c r="G135" s="287"/>
      <c r="H135" s="287" t="s">
        <v>2150</v>
      </c>
      <c r="I135" s="287" t="s">
        <v>2112</v>
      </c>
      <c r="J135" s="287">
        <v>50</v>
      </c>
      <c r="K135" s="335"/>
    </row>
    <row r="136" s="1" customFormat="1" ht="15" customHeight="1">
      <c r="B136" s="332"/>
      <c r="C136" s="287" t="s">
        <v>2137</v>
      </c>
      <c r="D136" s="287"/>
      <c r="E136" s="287"/>
      <c r="F136" s="310" t="s">
        <v>2116</v>
      </c>
      <c r="G136" s="287"/>
      <c r="H136" s="287" t="s">
        <v>2150</v>
      </c>
      <c r="I136" s="287" t="s">
        <v>2112</v>
      </c>
      <c r="J136" s="287">
        <v>50</v>
      </c>
      <c r="K136" s="335"/>
    </row>
    <row r="137" s="1" customFormat="1" ht="15" customHeight="1">
      <c r="B137" s="332"/>
      <c r="C137" s="287" t="s">
        <v>2138</v>
      </c>
      <c r="D137" s="287"/>
      <c r="E137" s="287"/>
      <c r="F137" s="310" t="s">
        <v>2116</v>
      </c>
      <c r="G137" s="287"/>
      <c r="H137" s="287" t="s">
        <v>2163</v>
      </c>
      <c r="I137" s="287" t="s">
        <v>2112</v>
      </c>
      <c r="J137" s="287">
        <v>255</v>
      </c>
      <c r="K137" s="335"/>
    </row>
    <row r="138" s="1" customFormat="1" ht="15" customHeight="1">
      <c r="B138" s="332"/>
      <c r="C138" s="287" t="s">
        <v>2140</v>
      </c>
      <c r="D138" s="287"/>
      <c r="E138" s="287"/>
      <c r="F138" s="310" t="s">
        <v>2110</v>
      </c>
      <c r="G138" s="287"/>
      <c r="H138" s="287" t="s">
        <v>2164</v>
      </c>
      <c r="I138" s="287" t="s">
        <v>2142</v>
      </c>
      <c r="J138" s="287"/>
      <c r="K138" s="335"/>
    </row>
    <row r="139" s="1" customFormat="1" ht="15" customHeight="1">
      <c r="B139" s="332"/>
      <c r="C139" s="287" t="s">
        <v>2143</v>
      </c>
      <c r="D139" s="287"/>
      <c r="E139" s="287"/>
      <c r="F139" s="310" t="s">
        <v>2110</v>
      </c>
      <c r="G139" s="287"/>
      <c r="H139" s="287" t="s">
        <v>2165</v>
      </c>
      <c r="I139" s="287" t="s">
        <v>2145</v>
      </c>
      <c r="J139" s="287"/>
      <c r="K139" s="335"/>
    </row>
    <row r="140" s="1" customFormat="1" ht="15" customHeight="1">
      <c r="B140" s="332"/>
      <c r="C140" s="287" t="s">
        <v>2146</v>
      </c>
      <c r="D140" s="287"/>
      <c r="E140" s="287"/>
      <c r="F140" s="310" t="s">
        <v>2110</v>
      </c>
      <c r="G140" s="287"/>
      <c r="H140" s="287" t="s">
        <v>2146</v>
      </c>
      <c r="I140" s="287" t="s">
        <v>2145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2110</v>
      </c>
      <c r="G141" s="287"/>
      <c r="H141" s="287" t="s">
        <v>2166</v>
      </c>
      <c r="I141" s="287" t="s">
        <v>2145</v>
      </c>
      <c r="J141" s="287"/>
      <c r="K141" s="335"/>
    </row>
    <row r="142" s="1" customFormat="1" ht="15" customHeight="1">
      <c r="B142" s="332"/>
      <c r="C142" s="287" t="s">
        <v>2167</v>
      </c>
      <c r="D142" s="287"/>
      <c r="E142" s="287"/>
      <c r="F142" s="310" t="s">
        <v>2110</v>
      </c>
      <c r="G142" s="287"/>
      <c r="H142" s="287" t="s">
        <v>2168</v>
      </c>
      <c r="I142" s="287" t="s">
        <v>2145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2169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2104</v>
      </c>
      <c r="D148" s="302"/>
      <c r="E148" s="302"/>
      <c r="F148" s="302" t="s">
        <v>2105</v>
      </c>
      <c r="G148" s="303"/>
      <c r="H148" s="302" t="s">
        <v>54</v>
      </c>
      <c r="I148" s="302" t="s">
        <v>57</v>
      </c>
      <c r="J148" s="302" t="s">
        <v>2106</v>
      </c>
      <c r="K148" s="301"/>
    </row>
    <row r="149" s="1" customFormat="1" ht="17.25" customHeight="1">
      <c r="B149" s="299"/>
      <c r="C149" s="304" t="s">
        <v>2107</v>
      </c>
      <c r="D149" s="304"/>
      <c r="E149" s="304"/>
      <c r="F149" s="305" t="s">
        <v>2108</v>
      </c>
      <c r="G149" s="306"/>
      <c r="H149" s="304"/>
      <c r="I149" s="304"/>
      <c r="J149" s="304" t="s">
        <v>2109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2113</v>
      </c>
      <c r="D151" s="287"/>
      <c r="E151" s="287"/>
      <c r="F151" s="340" t="s">
        <v>2110</v>
      </c>
      <c r="G151" s="287"/>
      <c r="H151" s="339" t="s">
        <v>2150</v>
      </c>
      <c r="I151" s="339" t="s">
        <v>2112</v>
      </c>
      <c r="J151" s="339">
        <v>120</v>
      </c>
      <c r="K151" s="335"/>
    </row>
    <row r="152" s="1" customFormat="1" ht="15" customHeight="1">
      <c r="B152" s="312"/>
      <c r="C152" s="339" t="s">
        <v>2159</v>
      </c>
      <c r="D152" s="287"/>
      <c r="E152" s="287"/>
      <c r="F152" s="340" t="s">
        <v>2110</v>
      </c>
      <c r="G152" s="287"/>
      <c r="H152" s="339" t="s">
        <v>2170</v>
      </c>
      <c r="I152" s="339" t="s">
        <v>2112</v>
      </c>
      <c r="J152" s="339" t="s">
        <v>2161</v>
      </c>
      <c r="K152" s="335"/>
    </row>
    <row r="153" s="1" customFormat="1" ht="15" customHeight="1">
      <c r="B153" s="312"/>
      <c r="C153" s="339" t="s">
        <v>85</v>
      </c>
      <c r="D153" s="287"/>
      <c r="E153" s="287"/>
      <c r="F153" s="340" t="s">
        <v>2110</v>
      </c>
      <c r="G153" s="287"/>
      <c r="H153" s="339" t="s">
        <v>2171</v>
      </c>
      <c r="I153" s="339" t="s">
        <v>2112</v>
      </c>
      <c r="J153" s="339" t="s">
        <v>2161</v>
      </c>
      <c r="K153" s="335"/>
    </row>
    <row r="154" s="1" customFormat="1" ht="15" customHeight="1">
      <c r="B154" s="312"/>
      <c r="C154" s="339" t="s">
        <v>2115</v>
      </c>
      <c r="D154" s="287"/>
      <c r="E154" s="287"/>
      <c r="F154" s="340" t="s">
        <v>2116</v>
      </c>
      <c r="G154" s="287"/>
      <c r="H154" s="339" t="s">
        <v>2150</v>
      </c>
      <c r="I154" s="339" t="s">
        <v>2112</v>
      </c>
      <c r="J154" s="339">
        <v>50</v>
      </c>
      <c r="K154" s="335"/>
    </row>
    <row r="155" s="1" customFormat="1" ht="15" customHeight="1">
      <c r="B155" s="312"/>
      <c r="C155" s="339" t="s">
        <v>2118</v>
      </c>
      <c r="D155" s="287"/>
      <c r="E155" s="287"/>
      <c r="F155" s="340" t="s">
        <v>2110</v>
      </c>
      <c r="G155" s="287"/>
      <c r="H155" s="339" t="s">
        <v>2150</v>
      </c>
      <c r="I155" s="339" t="s">
        <v>2120</v>
      </c>
      <c r="J155" s="339"/>
      <c r="K155" s="335"/>
    </row>
    <row r="156" s="1" customFormat="1" ht="15" customHeight="1">
      <c r="B156" s="312"/>
      <c r="C156" s="339" t="s">
        <v>2129</v>
      </c>
      <c r="D156" s="287"/>
      <c r="E156" s="287"/>
      <c r="F156" s="340" t="s">
        <v>2116</v>
      </c>
      <c r="G156" s="287"/>
      <c r="H156" s="339" t="s">
        <v>2150</v>
      </c>
      <c r="I156" s="339" t="s">
        <v>2112</v>
      </c>
      <c r="J156" s="339">
        <v>50</v>
      </c>
      <c r="K156" s="335"/>
    </row>
    <row r="157" s="1" customFormat="1" ht="15" customHeight="1">
      <c r="B157" s="312"/>
      <c r="C157" s="339" t="s">
        <v>2137</v>
      </c>
      <c r="D157" s="287"/>
      <c r="E157" s="287"/>
      <c r="F157" s="340" t="s">
        <v>2116</v>
      </c>
      <c r="G157" s="287"/>
      <c r="H157" s="339" t="s">
        <v>2150</v>
      </c>
      <c r="I157" s="339" t="s">
        <v>2112</v>
      </c>
      <c r="J157" s="339">
        <v>50</v>
      </c>
      <c r="K157" s="335"/>
    </row>
    <row r="158" s="1" customFormat="1" ht="15" customHeight="1">
      <c r="B158" s="312"/>
      <c r="C158" s="339" t="s">
        <v>2135</v>
      </c>
      <c r="D158" s="287"/>
      <c r="E158" s="287"/>
      <c r="F158" s="340" t="s">
        <v>2116</v>
      </c>
      <c r="G158" s="287"/>
      <c r="H158" s="339" t="s">
        <v>2150</v>
      </c>
      <c r="I158" s="339" t="s">
        <v>2112</v>
      </c>
      <c r="J158" s="339">
        <v>50</v>
      </c>
      <c r="K158" s="335"/>
    </row>
    <row r="159" s="1" customFormat="1" ht="15" customHeight="1">
      <c r="B159" s="312"/>
      <c r="C159" s="339" t="s">
        <v>113</v>
      </c>
      <c r="D159" s="287"/>
      <c r="E159" s="287"/>
      <c r="F159" s="340" t="s">
        <v>2110</v>
      </c>
      <c r="G159" s="287"/>
      <c r="H159" s="339" t="s">
        <v>2172</v>
      </c>
      <c r="I159" s="339" t="s">
        <v>2112</v>
      </c>
      <c r="J159" s="339" t="s">
        <v>2173</v>
      </c>
      <c r="K159" s="335"/>
    </row>
    <row r="160" s="1" customFormat="1" ht="15" customHeight="1">
      <c r="B160" s="312"/>
      <c r="C160" s="339" t="s">
        <v>2174</v>
      </c>
      <c r="D160" s="287"/>
      <c r="E160" s="287"/>
      <c r="F160" s="340" t="s">
        <v>2110</v>
      </c>
      <c r="G160" s="287"/>
      <c r="H160" s="339" t="s">
        <v>2175</v>
      </c>
      <c r="I160" s="339" t="s">
        <v>2145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2176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2104</v>
      </c>
      <c r="D166" s="302"/>
      <c r="E166" s="302"/>
      <c r="F166" s="302" t="s">
        <v>2105</v>
      </c>
      <c r="G166" s="344"/>
      <c r="H166" s="345" t="s">
        <v>54</v>
      </c>
      <c r="I166" s="345" t="s">
        <v>57</v>
      </c>
      <c r="J166" s="302" t="s">
        <v>2106</v>
      </c>
      <c r="K166" s="279"/>
    </row>
    <row r="167" s="1" customFormat="1" ht="17.25" customHeight="1">
      <c r="B167" s="280"/>
      <c r="C167" s="304" t="s">
        <v>2107</v>
      </c>
      <c r="D167" s="304"/>
      <c r="E167" s="304"/>
      <c r="F167" s="305" t="s">
        <v>2108</v>
      </c>
      <c r="G167" s="346"/>
      <c r="H167" s="347"/>
      <c r="I167" s="347"/>
      <c r="J167" s="304" t="s">
        <v>2109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2113</v>
      </c>
      <c r="D169" s="287"/>
      <c r="E169" s="287"/>
      <c r="F169" s="310" t="s">
        <v>2110</v>
      </c>
      <c r="G169" s="287"/>
      <c r="H169" s="287" t="s">
        <v>2150</v>
      </c>
      <c r="I169" s="287" t="s">
        <v>2112</v>
      </c>
      <c r="J169" s="287">
        <v>120</v>
      </c>
      <c r="K169" s="335"/>
    </row>
    <row r="170" s="1" customFormat="1" ht="15" customHeight="1">
      <c r="B170" s="312"/>
      <c r="C170" s="287" t="s">
        <v>2159</v>
      </c>
      <c r="D170" s="287"/>
      <c r="E170" s="287"/>
      <c r="F170" s="310" t="s">
        <v>2110</v>
      </c>
      <c r="G170" s="287"/>
      <c r="H170" s="287" t="s">
        <v>2160</v>
      </c>
      <c r="I170" s="287" t="s">
        <v>2112</v>
      </c>
      <c r="J170" s="287" t="s">
        <v>2161</v>
      </c>
      <c r="K170" s="335"/>
    </row>
    <row r="171" s="1" customFormat="1" ht="15" customHeight="1">
      <c r="B171" s="312"/>
      <c r="C171" s="287" t="s">
        <v>85</v>
      </c>
      <c r="D171" s="287"/>
      <c r="E171" s="287"/>
      <c r="F171" s="310" t="s">
        <v>2110</v>
      </c>
      <c r="G171" s="287"/>
      <c r="H171" s="287" t="s">
        <v>2177</v>
      </c>
      <c r="I171" s="287" t="s">
        <v>2112</v>
      </c>
      <c r="J171" s="287" t="s">
        <v>2161</v>
      </c>
      <c r="K171" s="335"/>
    </row>
    <row r="172" s="1" customFormat="1" ht="15" customHeight="1">
      <c r="B172" s="312"/>
      <c r="C172" s="287" t="s">
        <v>2115</v>
      </c>
      <c r="D172" s="287"/>
      <c r="E172" s="287"/>
      <c r="F172" s="310" t="s">
        <v>2116</v>
      </c>
      <c r="G172" s="287"/>
      <c r="H172" s="287" t="s">
        <v>2177</v>
      </c>
      <c r="I172" s="287" t="s">
        <v>2112</v>
      </c>
      <c r="J172" s="287">
        <v>50</v>
      </c>
      <c r="K172" s="335"/>
    </row>
    <row r="173" s="1" customFormat="1" ht="15" customHeight="1">
      <c r="B173" s="312"/>
      <c r="C173" s="287" t="s">
        <v>2118</v>
      </c>
      <c r="D173" s="287"/>
      <c r="E173" s="287"/>
      <c r="F173" s="310" t="s">
        <v>2110</v>
      </c>
      <c r="G173" s="287"/>
      <c r="H173" s="287" t="s">
        <v>2177</v>
      </c>
      <c r="I173" s="287" t="s">
        <v>2120</v>
      </c>
      <c r="J173" s="287"/>
      <c r="K173" s="335"/>
    </row>
    <row r="174" s="1" customFormat="1" ht="15" customHeight="1">
      <c r="B174" s="312"/>
      <c r="C174" s="287" t="s">
        <v>2129</v>
      </c>
      <c r="D174" s="287"/>
      <c r="E174" s="287"/>
      <c r="F174" s="310" t="s">
        <v>2116</v>
      </c>
      <c r="G174" s="287"/>
      <c r="H174" s="287" t="s">
        <v>2177</v>
      </c>
      <c r="I174" s="287" t="s">
        <v>2112</v>
      </c>
      <c r="J174" s="287">
        <v>50</v>
      </c>
      <c r="K174" s="335"/>
    </row>
    <row r="175" s="1" customFormat="1" ht="15" customHeight="1">
      <c r="B175" s="312"/>
      <c r="C175" s="287" t="s">
        <v>2137</v>
      </c>
      <c r="D175" s="287"/>
      <c r="E175" s="287"/>
      <c r="F175" s="310" t="s">
        <v>2116</v>
      </c>
      <c r="G175" s="287"/>
      <c r="H175" s="287" t="s">
        <v>2177</v>
      </c>
      <c r="I175" s="287" t="s">
        <v>2112</v>
      </c>
      <c r="J175" s="287">
        <v>50</v>
      </c>
      <c r="K175" s="335"/>
    </row>
    <row r="176" s="1" customFormat="1" ht="15" customHeight="1">
      <c r="B176" s="312"/>
      <c r="C176" s="287" t="s">
        <v>2135</v>
      </c>
      <c r="D176" s="287"/>
      <c r="E176" s="287"/>
      <c r="F176" s="310" t="s">
        <v>2116</v>
      </c>
      <c r="G176" s="287"/>
      <c r="H176" s="287" t="s">
        <v>2177</v>
      </c>
      <c r="I176" s="287" t="s">
        <v>2112</v>
      </c>
      <c r="J176" s="287">
        <v>50</v>
      </c>
      <c r="K176" s="335"/>
    </row>
    <row r="177" s="1" customFormat="1" ht="15" customHeight="1">
      <c r="B177" s="312"/>
      <c r="C177" s="287" t="s">
        <v>140</v>
      </c>
      <c r="D177" s="287"/>
      <c r="E177" s="287"/>
      <c r="F177" s="310" t="s">
        <v>2110</v>
      </c>
      <c r="G177" s="287"/>
      <c r="H177" s="287" t="s">
        <v>2178</v>
      </c>
      <c r="I177" s="287" t="s">
        <v>2179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2110</v>
      </c>
      <c r="G178" s="287"/>
      <c r="H178" s="287" t="s">
        <v>2180</v>
      </c>
      <c r="I178" s="287" t="s">
        <v>2181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2110</v>
      </c>
      <c r="G179" s="287"/>
      <c r="H179" s="287" t="s">
        <v>2182</v>
      </c>
      <c r="I179" s="287" t="s">
        <v>2112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2110</v>
      </c>
      <c r="G180" s="287"/>
      <c r="H180" s="287" t="s">
        <v>2183</v>
      </c>
      <c r="I180" s="287" t="s">
        <v>2112</v>
      </c>
      <c r="J180" s="287">
        <v>255</v>
      </c>
      <c r="K180" s="335"/>
    </row>
    <row r="181" s="1" customFormat="1" ht="15" customHeight="1">
      <c r="B181" s="312"/>
      <c r="C181" s="287" t="s">
        <v>141</v>
      </c>
      <c r="D181" s="287"/>
      <c r="E181" s="287"/>
      <c r="F181" s="310" t="s">
        <v>2110</v>
      </c>
      <c r="G181" s="287"/>
      <c r="H181" s="287" t="s">
        <v>2074</v>
      </c>
      <c r="I181" s="287" t="s">
        <v>2112</v>
      </c>
      <c r="J181" s="287">
        <v>10</v>
      </c>
      <c r="K181" s="335"/>
    </row>
    <row r="182" s="1" customFormat="1" ht="15" customHeight="1">
      <c r="B182" s="312"/>
      <c r="C182" s="287" t="s">
        <v>142</v>
      </c>
      <c r="D182" s="287"/>
      <c r="E182" s="287"/>
      <c r="F182" s="310" t="s">
        <v>2110</v>
      </c>
      <c r="G182" s="287"/>
      <c r="H182" s="287" t="s">
        <v>2184</v>
      </c>
      <c r="I182" s="287" t="s">
        <v>2145</v>
      </c>
      <c r="J182" s="287"/>
      <c r="K182" s="335"/>
    </row>
    <row r="183" s="1" customFormat="1" ht="15" customHeight="1">
      <c r="B183" s="312"/>
      <c r="C183" s="287" t="s">
        <v>2185</v>
      </c>
      <c r="D183" s="287"/>
      <c r="E183" s="287"/>
      <c r="F183" s="310" t="s">
        <v>2110</v>
      </c>
      <c r="G183" s="287"/>
      <c r="H183" s="287" t="s">
        <v>2186</v>
      </c>
      <c r="I183" s="287" t="s">
        <v>2145</v>
      </c>
      <c r="J183" s="287"/>
      <c r="K183" s="335"/>
    </row>
    <row r="184" s="1" customFormat="1" ht="15" customHeight="1">
      <c r="B184" s="312"/>
      <c r="C184" s="287" t="s">
        <v>2174</v>
      </c>
      <c r="D184" s="287"/>
      <c r="E184" s="287"/>
      <c r="F184" s="310" t="s">
        <v>2110</v>
      </c>
      <c r="G184" s="287"/>
      <c r="H184" s="287" t="s">
        <v>2187</v>
      </c>
      <c r="I184" s="287" t="s">
        <v>2145</v>
      </c>
      <c r="J184" s="287"/>
      <c r="K184" s="335"/>
    </row>
    <row r="185" s="1" customFormat="1" ht="15" customHeight="1">
      <c r="B185" s="312"/>
      <c r="C185" s="287" t="s">
        <v>144</v>
      </c>
      <c r="D185" s="287"/>
      <c r="E185" s="287"/>
      <c r="F185" s="310" t="s">
        <v>2116</v>
      </c>
      <c r="G185" s="287"/>
      <c r="H185" s="287" t="s">
        <v>2188</v>
      </c>
      <c r="I185" s="287" t="s">
        <v>2112</v>
      </c>
      <c r="J185" s="287">
        <v>50</v>
      </c>
      <c r="K185" s="335"/>
    </row>
    <row r="186" s="1" customFormat="1" ht="15" customHeight="1">
      <c r="B186" s="312"/>
      <c r="C186" s="287" t="s">
        <v>2189</v>
      </c>
      <c r="D186" s="287"/>
      <c r="E186" s="287"/>
      <c r="F186" s="310" t="s">
        <v>2116</v>
      </c>
      <c r="G186" s="287"/>
      <c r="H186" s="287" t="s">
        <v>2190</v>
      </c>
      <c r="I186" s="287" t="s">
        <v>2191</v>
      </c>
      <c r="J186" s="287"/>
      <c r="K186" s="335"/>
    </row>
    <row r="187" s="1" customFormat="1" ht="15" customHeight="1">
      <c r="B187" s="312"/>
      <c r="C187" s="287" t="s">
        <v>2192</v>
      </c>
      <c r="D187" s="287"/>
      <c r="E187" s="287"/>
      <c r="F187" s="310" t="s">
        <v>2116</v>
      </c>
      <c r="G187" s="287"/>
      <c r="H187" s="287" t="s">
        <v>2193</v>
      </c>
      <c r="I187" s="287" t="s">
        <v>2191</v>
      </c>
      <c r="J187" s="287"/>
      <c r="K187" s="335"/>
    </row>
    <row r="188" s="1" customFormat="1" ht="15" customHeight="1">
      <c r="B188" s="312"/>
      <c r="C188" s="287" t="s">
        <v>2194</v>
      </c>
      <c r="D188" s="287"/>
      <c r="E188" s="287"/>
      <c r="F188" s="310" t="s">
        <v>2116</v>
      </c>
      <c r="G188" s="287"/>
      <c r="H188" s="287" t="s">
        <v>2195</v>
      </c>
      <c r="I188" s="287" t="s">
        <v>2191</v>
      </c>
      <c r="J188" s="287"/>
      <c r="K188" s="335"/>
    </row>
    <row r="189" s="1" customFormat="1" ht="15" customHeight="1">
      <c r="B189" s="312"/>
      <c r="C189" s="348" t="s">
        <v>2196</v>
      </c>
      <c r="D189" s="287"/>
      <c r="E189" s="287"/>
      <c r="F189" s="310" t="s">
        <v>2116</v>
      </c>
      <c r="G189" s="287"/>
      <c r="H189" s="287" t="s">
        <v>2197</v>
      </c>
      <c r="I189" s="287" t="s">
        <v>2198</v>
      </c>
      <c r="J189" s="349" t="s">
        <v>2199</v>
      </c>
      <c r="K189" s="335"/>
    </row>
    <row r="190" s="16" customFormat="1" ht="15" customHeight="1">
      <c r="B190" s="350"/>
      <c r="C190" s="351" t="s">
        <v>2200</v>
      </c>
      <c r="D190" s="352"/>
      <c r="E190" s="352"/>
      <c r="F190" s="353" t="s">
        <v>2116</v>
      </c>
      <c r="G190" s="352"/>
      <c r="H190" s="352" t="s">
        <v>2201</v>
      </c>
      <c r="I190" s="352" t="s">
        <v>2198</v>
      </c>
      <c r="J190" s="354" t="s">
        <v>2199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2110</v>
      </c>
      <c r="G191" s="287"/>
      <c r="H191" s="284" t="s">
        <v>2202</v>
      </c>
      <c r="I191" s="287" t="s">
        <v>2203</v>
      </c>
      <c r="J191" s="287"/>
      <c r="K191" s="335"/>
    </row>
    <row r="192" s="1" customFormat="1" ht="15" customHeight="1">
      <c r="B192" s="312"/>
      <c r="C192" s="348" t="s">
        <v>2204</v>
      </c>
      <c r="D192" s="287"/>
      <c r="E192" s="287"/>
      <c r="F192" s="310" t="s">
        <v>2110</v>
      </c>
      <c r="G192" s="287"/>
      <c r="H192" s="287" t="s">
        <v>2205</v>
      </c>
      <c r="I192" s="287" t="s">
        <v>2145</v>
      </c>
      <c r="J192" s="287"/>
      <c r="K192" s="335"/>
    </row>
    <row r="193" s="1" customFormat="1" ht="15" customHeight="1">
      <c r="B193" s="312"/>
      <c r="C193" s="348" t="s">
        <v>2206</v>
      </c>
      <c r="D193" s="287"/>
      <c r="E193" s="287"/>
      <c r="F193" s="310" t="s">
        <v>2110</v>
      </c>
      <c r="G193" s="287"/>
      <c r="H193" s="287" t="s">
        <v>2207</v>
      </c>
      <c r="I193" s="287" t="s">
        <v>2145</v>
      </c>
      <c r="J193" s="287"/>
      <c r="K193" s="335"/>
    </row>
    <row r="194" s="1" customFormat="1" ht="15" customHeight="1">
      <c r="B194" s="312"/>
      <c r="C194" s="348" t="s">
        <v>2208</v>
      </c>
      <c r="D194" s="287"/>
      <c r="E194" s="287"/>
      <c r="F194" s="310" t="s">
        <v>2116</v>
      </c>
      <c r="G194" s="287"/>
      <c r="H194" s="287" t="s">
        <v>2209</v>
      </c>
      <c r="I194" s="287" t="s">
        <v>2145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2210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2211</v>
      </c>
      <c r="D201" s="357"/>
      <c r="E201" s="357"/>
      <c r="F201" s="357" t="s">
        <v>2212</v>
      </c>
      <c r="G201" s="358"/>
      <c r="H201" s="357" t="s">
        <v>2213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2203</v>
      </c>
      <c r="D203" s="287"/>
      <c r="E203" s="287"/>
      <c r="F203" s="310" t="s">
        <v>43</v>
      </c>
      <c r="G203" s="287"/>
      <c r="H203" s="287" t="s">
        <v>2214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2215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2216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2217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2218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2157</v>
      </c>
      <c r="D209" s="287"/>
      <c r="E209" s="287"/>
      <c r="F209" s="310" t="s">
        <v>78</v>
      </c>
      <c r="G209" s="287"/>
      <c r="H209" s="287" t="s">
        <v>2219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2054</v>
      </c>
      <c r="G210" s="287"/>
      <c r="H210" s="287" t="s">
        <v>2055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2052</v>
      </c>
      <c r="G211" s="287"/>
      <c r="H211" s="287" t="s">
        <v>2220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2056</v>
      </c>
      <c r="G212" s="348"/>
      <c r="H212" s="339" t="s">
        <v>2057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2058</v>
      </c>
      <c r="G213" s="348"/>
      <c r="H213" s="339" t="s">
        <v>964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2181</v>
      </c>
      <c r="D215" s="287"/>
      <c r="E215" s="287"/>
      <c r="F215" s="310">
        <v>1</v>
      </c>
      <c r="G215" s="348"/>
      <c r="H215" s="339" t="s">
        <v>2221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2222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2223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2224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109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ROUND((SUM(BE108:BE659)),  2)</f>
        <v>0</v>
      </c>
      <c r="G35" s="39"/>
      <c r="H35" s="39"/>
      <c r="I35" s="159">
        <v>0.20999999999999999</v>
      </c>
      <c r="J35" s="158">
        <f>ROUND(((SUM(BE108:BE659))*I35),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ROUND((SUM(BF108:BF659)),  2)</f>
        <v>0</v>
      </c>
      <c r="G36" s="39"/>
      <c r="H36" s="39"/>
      <c r="I36" s="159">
        <v>0.12</v>
      </c>
      <c r="J36" s="158">
        <f>ROUND(((SUM(BF108:BF659))*I36),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ROUND((SUM(BG108:BG659)),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ROUND((SUM(BH108:BH659)),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ROUND((SUM(BI108:BI659)),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biologie a chemie č.m.229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117</v>
      </c>
      <c r="E65" s="184"/>
      <c r="F65" s="184"/>
      <c r="G65" s="184"/>
      <c r="H65" s="184"/>
      <c r="I65" s="184"/>
      <c r="J65" s="185">
        <f>J110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118</v>
      </c>
      <c r="E66" s="184"/>
      <c r="F66" s="184"/>
      <c r="G66" s="184"/>
      <c r="H66" s="184"/>
      <c r="I66" s="184"/>
      <c r="J66" s="185">
        <f>J212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119</v>
      </c>
      <c r="E67" s="184"/>
      <c r="F67" s="184"/>
      <c r="G67" s="184"/>
      <c r="H67" s="184"/>
      <c r="I67" s="184"/>
      <c r="J67" s="185">
        <f>J266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120</v>
      </c>
      <c r="E68" s="184"/>
      <c r="F68" s="184"/>
      <c r="G68" s="184"/>
      <c r="H68" s="184"/>
      <c r="I68" s="184"/>
      <c r="J68" s="185">
        <f>J283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121</v>
      </c>
      <c r="E69" s="179"/>
      <c r="F69" s="179"/>
      <c r="G69" s="179"/>
      <c r="H69" s="179"/>
      <c r="I69" s="179"/>
      <c r="J69" s="180">
        <f>J287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122</v>
      </c>
      <c r="E70" s="184"/>
      <c r="F70" s="184"/>
      <c r="G70" s="184"/>
      <c r="H70" s="184"/>
      <c r="I70" s="184"/>
      <c r="J70" s="185">
        <f>J288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123</v>
      </c>
      <c r="E71" s="184"/>
      <c r="F71" s="184"/>
      <c r="G71" s="184"/>
      <c r="H71" s="184"/>
      <c r="I71" s="184"/>
      <c r="J71" s="185">
        <f>J323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124</v>
      </c>
      <c r="E72" s="184"/>
      <c r="F72" s="184"/>
      <c r="G72" s="184"/>
      <c r="H72" s="184"/>
      <c r="I72" s="184"/>
      <c r="J72" s="185">
        <f>J368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125</v>
      </c>
      <c r="E73" s="184"/>
      <c r="F73" s="184"/>
      <c r="G73" s="184"/>
      <c r="H73" s="184"/>
      <c r="I73" s="184"/>
      <c r="J73" s="185">
        <f>J397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126</v>
      </c>
      <c r="E74" s="184"/>
      <c r="F74" s="184"/>
      <c r="G74" s="184"/>
      <c r="H74" s="184"/>
      <c r="I74" s="184"/>
      <c r="J74" s="185">
        <f>J407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127</v>
      </c>
      <c r="E75" s="184"/>
      <c r="F75" s="184"/>
      <c r="G75" s="184"/>
      <c r="H75" s="184"/>
      <c r="I75" s="184"/>
      <c r="J75" s="185">
        <f>J446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128</v>
      </c>
      <c r="E76" s="184"/>
      <c r="F76" s="184"/>
      <c r="G76" s="184"/>
      <c r="H76" s="184"/>
      <c r="I76" s="184"/>
      <c r="J76" s="185">
        <f>J455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129</v>
      </c>
      <c r="E77" s="184"/>
      <c r="F77" s="184"/>
      <c r="G77" s="184"/>
      <c r="H77" s="184"/>
      <c r="I77" s="184"/>
      <c r="J77" s="185">
        <f>J494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130</v>
      </c>
      <c r="E78" s="184"/>
      <c r="F78" s="184"/>
      <c r="G78" s="184"/>
      <c r="H78" s="184"/>
      <c r="I78" s="184"/>
      <c r="J78" s="185">
        <f>J553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131</v>
      </c>
      <c r="E79" s="184"/>
      <c r="F79" s="184"/>
      <c r="G79" s="184"/>
      <c r="H79" s="184"/>
      <c r="I79" s="184"/>
      <c r="J79" s="185">
        <f>J589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132</v>
      </c>
      <c r="E80" s="184"/>
      <c r="F80" s="184"/>
      <c r="G80" s="184"/>
      <c r="H80" s="184"/>
      <c r="I80" s="184"/>
      <c r="J80" s="185">
        <f>J617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133</v>
      </c>
      <c r="E81" s="179"/>
      <c r="F81" s="179"/>
      <c r="G81" s="179"/>
      <c r="H81" s="179"/>
      <c r="I81" s="179"/>
      <c r="J81" s="180">
        <f>J628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76"/>
      <c r="C82" s="177"/>
      <c r="D82" s="178" t="s">
        <v>134</v>
      </c>
      <c r="E82" s="179"/>
      <c r="F82" s="179"/>
      <c r="G82" s="179"/>
      <c r="H82" s="179"/>
      <c r="I82" s="179"/>
      <c r="J82" s="180">
        <f>J638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135</v>
      </c>
      <c r="E83" s="184"/>
      <c r="F83" s="184"/>
      <c r="G83" s="184"/>
      <c r="H83" s="184"/>
      <c r="I83" s="184"/>
      <c r="J83" s="185">
        <f>J639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6"/>
      <c r="D84" s="183" t="s">
        <v>136</v>
      </c>
      <c r="E84" s="184"/>
      <c r="F84" s="184"/>
      <c r="G84" s="184"/>
      <c r="H84" s="184"/>
      <c r="I84" s="184"/>
      <c r="J84" s="185">
        <f>J642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137</v>
      </c>
      <c r="E85" s="184"/>
      <c r="F85" s="184"/>
      <c r="G85" s="184"/>
      <c r="H85" s="184"/>
      <c r="I85" s="184"/>
      <c r="J85" s="185">
        <f>J645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138</v>
      </c>
      <c r="E86" s="184"/>
      <c r="F86" s="184"/>
      <c r="G86" s="184"/>
      <c r="H86" s="184"/>
      <c r="I86" s="184"/>
      <c r="J86" s="185">
        <f>J649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139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71" t="str">
        <f>E7</f>
        <v>IROP výzva 37 (ZŠ Akademika Heyrovského)</v>
      </c>
      <c r="F96" s="33"/>
      <c r="G96" s="33"/>
      <c r="H96" s="33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" customFormat="1" ht="12" customHeight="1">
      <c r="B97" s="22"/>
      <c r="C97" s="33" t="s">
        <v>108</v>
      </c>
      <c r="D97" s="23"/>
      <c r="E97" s="23"/>
      <c r="F97" s="23"/>
      <c r="G97" s="23"/>
      <c r="H97" s="23"/>
      <c r="I97" s="23"/>
      <c r="J97" s="23"/>
      <c r="K97" s="23"/>
      <c r="L97" s="21"/>
    </row>
    <row r="98" s="2" customFormat="1" ht="16.5" customHeight="1">
      <c r="A98" s="39"/>
      <c r="B98" s="40"/>
      <c r="C98" s="41"/>
      <c r="D98" s="41"/>
      <c r="E98" s="171" t="s">
        <v>109</v>
      </c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110</v>
      </c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6.5" customHeight="1">
      <c r="A100" s="39"/>
      <c r="B100" s="40"/>
      <c r="C100" s="41"/>
      <c r="D100" s="41"/>
      <c r="E100" s="70" t="str">
        <f>E11</f>
        <v>SO-01 - Učebna biologie a chemie č.m.229</v>
      </c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21</v>
      </c>
      <c r="D102" s="41"/>
      <c r="E102" s="41"/>
      <c r="F102" s="28" t="str">
        <f>F14</f>
        <v>ZŠ Akademika Heyrovského</v>
      </c>
      <c r="G102" s="41"/>
      <c r="H102" s="41"/>
      <c r="I102" s="33" t="s">
        <v>23</v>
      </c>
      <c r="J102" s="73" t="str">
        <f>IF(J14="","",J14)</f>
        <v>29. 1. 2026</v>
      </c>
      <c r="K102" s="41"/>
      <c r="L102" s="14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4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40.05" customHeight="1">
      <c r="A104" s="39"/>
      <c r="B104" s="40"/>
      <c r="C104" s="33" t="s">
        <v>25</v>
      </c>
      <c r="D104" s="41"/>
      <c r="E104" s="41"/>
      <c r="F104" s="28" t="str">
        <f>E17</f>
        <v>Statutární město Chomutov</v>
      </c>
      <c r="G104" s="41"/>
      <c r="H104" s="41"/>
      <c r="I104" s="33" t="s">
        <v>31</v>
      </c>
      <c r="J104" s="37" t="str">
        <f>E23</f>
        <v>CZECHOTEC Engineering spol. s.r.o.</v>
      </c>
      <c r="K104" s="41"/>
      <c r="L104" s="14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5.15" customHeight="1">
      <c r="A105" s="39"/>
      <c r="B105" s="40"/>
      <c r="C105" s="33" t="s">
        <v>29</v>
      </c>
      <c r="D105" s="41"/>
      <c r="E105" s="41"/>
      <c r="F105" s="28" t="str">
        <f>IF(E20="","",E20)</f>
        <v>Vyplň údaj</v>
      </c>
      <c r="G105" s="41"/>
      <c r="H105" s="41"/>
      <c r="I105" s="33" t="s">
        <v>34</v>
      </c>
      <c r="J105" s="37" t="str">
        <f>E26</f>
        <v>Miroslav Dostál</v>
      </c>
      <c r="K105" s="41"/>
      <c r="L105" s="14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0.32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4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11" customFormat="1" ht="29.28" customHeight="1">
      <c r="A107" s="187"/>
      <c r="B107" s="188"/>
      <c r="C107" s="189" t="s">
        <v>140</v>
      </c>
      <c r="D107" s="190" t="s">
        <v>57</v>
      </c>
      <c r="E107" s="190" t="s">
        <v>53</v>
      </c>
      <c r="F107" s="190" t="s">
        <v>54</v>
      </c>
      <c r="G107" s="190" t="s">
        <v>141</v>
      </c>
      <c r="H107" s="190" t="s">
        <v>142</v>
      </c>
      <c r="I107" s="190" t="s">
        <v>143</v>
      </c>
      <c r="J107" s="190" t="s">
        <v>114</v>
      </c>
      <c r="K107" s="191" t="s">
        <v>144</v>
      </c>
      <c r="L107" s="192"/>
      <c r="M107" s="93" t="s">
        <v>19</v>
      </c>
      <c r="N107" s="94" t="s">
        <v>42</v>
      </c>
      <c r="O107" s="94" t="s">
        <v>145</v>
      </c>
      <c r="P107" s="94" t="s">
        <v>146</v>
      </c>
      <c r="Q107" s="94" t="s">
        <v>147</v>
      </c>
      <c r="R107" s="94" t="s">
        <v>148</v>
      </c>
      <c r="S107" s="94" t="s">
        <v>149</v>
      </c>
      <c r="T107" s="95" t="s">
        <v>150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39"/>
      <c r="B108" s="40"/>
      <c r="C108" s="100" t="s">
        <v>151</v>
      </c>
      <c r="D108" s="41"/>
      <c r="E108" s="41"/>
      <c r="F108" s="41"/>
      <c r="G108" s="41"/>
      <c r="H108" s="41"/>
      <c r="I108" s="41"/>
      <c r="J108" s="193">
        <f>BK108</f>
        <v>0</v>
      </c>
      <c r="K108" s="41"/>
      <c r="L108" s="45"/>
      <c r="M108" s="96"/>
      <c r="N108" s="194"/>
      <c r="O108" s="97"/>
      <c r="P108" s="195">
        <f>P109+P287+P628+P638</f>
        <v>0</v>
      </c>
      <c r="Q108" s="97"/>
      <c r="R108" s="195">
        <f>R109+R287+R628+R638</f>
        <v>8.0553930300000012</v>
      </c>
      <c r="S108" s="97"/>
      <c r="T108" s="196">
        <f>T109+T287+T628+T638</f>
        <v>5.83536856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71</v>
      </c>
      <c r="AU108" s="18" t="s">
        <v>115</v>
      </c>
      <c r="BK108" s="197">
        <f>BK109+BK287+BK628+BK638</f>
        <v>0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152</v>
      </c>
      <c r="F109" s="201" t="s">
        <v>153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P110+P212+P266+P283</f>
        <v>0</v>
      </c>
      <c r="Q109" s="206"/>
      <c r="R109" s="207">
        <f>R110+R212+R266+R283</f>
        <v>6.4148232400000014</v>
      </c>
      <c r="S109" s="206"/>
      <c r="T109" s="208">
        <f>T110+T212+T266+T283</f>
        <v>5.1858995600000002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154</v>
      </c>
      <c r="BK109" s="211">
        <f>BK110+BK212+BK266+BK283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155</v>
      </c>
      <c r="F110" s="212" t="s">
        <v>156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SUM(P111:P211)</f>
        <v>0</v>
      </c>
      <c r="Q110" s="206"/>
      <c r="R110" s="207">
        <f>SUM(R111:R211)</f>
        <v>6.4103808400000011</v>
      </c>
      <c r="S110" s="206"/>
      <c r="T110" s="208">
        <f>SUM(T111:T211)</f>
        <v>0.0015663600000000002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154</v>
      </c>
      <c r="BK110" s="211">
        <f>SUM(BK111:BK211)</f>
        <v>0</v>
      </c>
    </row>
    <row r="111" s="2" customFormat="1" ht="16.5" customHeight="1">
      <c r="A111" s="39"/>
      <c r="B111" s="40"/>
      <c r="C111" s="214" t="s">
        <v>79</v>
      </c>
      <c r="D111" s="214" t="s">
        <v>157</v>
      </c>
      <c r="E111" s="215" t="s">
        <v>158</v>
      </c>
      <c r="F111" s="216" t="s">
        <v>159</v>
      </c>
      <c r="G111" s="217" t="s">
        <v>160</v>
      </c>
      <c r="H111" s="218">
        <v>26.106000000000002</v>
      </c>
      <c r="I111" s="219"/>
      <c r="J111" s="220">
        <f>ROUND(I111*H111,2)</f>
        <v>0</v>
      </c>
      <c r="K111" s="216" t="s">
        <v>161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9.0000000000000006E-05</v>
      </c>
      <c r="R111" s="223">
        <f>Q111*H111</f>
        <v>0.0023495400000000002</v>
      </c>
      <c r="S111" s="223">
        <v>6.0000000000000002E-05</v>
      </c>
      <c r="T111" s="224">
        <f>S111*H111</f>
        <v>0.0015663600000000002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162</v>
      </c>
      <c r="AT111" s="225" t="s">
        <v>157</v>
      </c>
      <c r="AU111" s="225" t="s">
        <v>81</v>
      </c>
      <c r="AY111" s="18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162</v>
      </c>
      <c r="BM111" s="225" t="s">
        <v>163</v>
      </c>
    </row>
    <row r="112" s="2" customFormat="1">
      <c r="A112" s="39"/>
      <c r="B112" s="40"/>
      <c r="C112" s="41"/>
      <c r="D112" s="227" t="s">
        <v>164</v>
      </c>
      <c r="E112" s="41"/>
      <c r="F112" s="228" t="s">
        <v>165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81</v>
      </c>
    </row>
    <row r="113" s="2" customFormat="1">
      <c r="A113" s="39"/>
      <c r="B113" s="40"/>
      <c r="C113" s="41"/>
      <c r="D113" s="232" t="s">
        <v>166</v>
      </c>
      <c r="E113" s="41"/>
      <c r="F113" s="233" t="s">
        <v>167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81</v>
      </c>
    </row>
    <row r="114" s="13" customFormat="1">
      <c r="A114" s="13"/>
      <c r="B114" s="234"/>
      <c r="C114" s="235"/>
      <c r="D114" s="227" t="s">
        <v>168</v>
      </c>
      <c r="E114" s="236" t="s">
        <v>19</v>
      </c>
      <c r="F114" s="237" t="s">
        <v>169</v>
      </c>
      <c r="G114" s="235"/>
      <c r="H114" s="238">
        <v>22.559999999999999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168</v>
      </c>
      <c r="AU114" s="244" t="s">
        <v>81</v>
      </c>
      <c r="AV114" s="13" t="s">
        <v>81</v>
      </c>
      <c r="AW114" s="13" t="s">
        <v>33</v>
      </c>
      <c r="AX114" s="13" t="s">
        <v>72</v>
      </c>
      <c r="AY114" s="244" t="s">
        <v>154</v>
      </c>
    </row>
    <row r="115" s="13" customFormat="1">
      <c r="A115" s="13"/>
      <c r="B115" s="234"/>
      <c r="C115" s="235"/>
      <c r="D115" s="227" t="s">
        <v>168</v>
      </c>
      <c r="E115" s="236" t="s">
        <v>19</v>
      </c>
      <c r="F115" s="237" t="s">
        <v>170</v>
      </c>
      <c r="G115" s="235"/>
      <c r="H115" s="238">
        <v>3.5459999999999998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168</v>
      </c>
      <c r="AU115" s="244" t="s">
        <v>81</v>
      </c>
      <c r="AV115" s="13" t="s">
        <v>81</v>
      </c>
      <c r="AW115" s="13" t="s">
        <v>33</v>
      </c>
      <c r="AX115" s="13" t="s">
        <v>72</v>
      </c>
      <c r="AY115" s="244" t="s">
        <v>154</v>
      </c>
    </row>
    <row r="116" s="14" customFormat="1">
      <c r="A116" s="14"/>
      <c r="B116" s="245"/>
      <c r="C116" s="246"/>
      <c r="D116" s="227" t="s">
        <v>168</v>
      </c>
      <c r="E116" s="247" t="s">
        <v>19</v>
      </c>
      <c r="F116" s="248" t="s">
        <v>171</v>
      </c>
      <c r="G116" s="246"/>
      <c r="H116" s="249">
        <v>26.106000000000002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168</v>
      </c>
      <c r="AU116" s="255" t="s">
        <v>81</v>
      </c>
      <c r="AV116" s="14" t="s">
        <v>162</v>
      </c>
      <c r="AW116" s="14" t="s">
        <v>33</v>
      </c>
      <c r="AX116" s="14" t="s">
        <v>79</v>
      </c>
      <c r="AY116" s="255" t="s">
        <v>154</v>
      </c>
    </row>
    <row r="117" s="2" customFormat="1" ht="33" customHeight="1">
      <c r="A117" s="39"/>
      <c r="B117" s="40"/>
      <c r="C117" s="214" t="s">
        <v>81</v>
      </c>
      <c r="D117" s="214" t="s">
        <v>157</v>
      </c>
      <c r="E117" s="215" t="s">
        <v>172</v>
      </c>
      <c r="F117" s="216" t="s">
        <v>173</v>
      </c>
      <c r="G117" s="217" t="s">
        <v>160</v>
      </c>
      <c r="H117" s="218">
        <v>86.810000000000002</v>
      </c>
      <c r="I117" s="219"/>
      <c r="J117" s="220">
        <f>ROUND(I117*H117,2)</f>
        <v>0</v>
      </c>
      <c r="K117" s="216" t="s">
        <v>161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0.0178</v>
      </c>
      <c r="R117" s="223">
        <f>Q117*H117</f>
        <v>1.545218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162</v>
      </c>
      <c r="AT117" s="225" t="s">
        <v>157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162</v>
      </c>
      <c r="BM117" s="225" t="s">
        <v>174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175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>
      <c r="A119" s="39"/>
      <c r="B119" s="40"/>
      <c r="C119" s="41"/>
      <c r="D119" s="232" t="s">
        <v>166</v>
      </c>
      <c r="E119" s="41"/>
      <c r="F119" s="233" t="s">
        <v>176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81</v>
      </c>
    </row>
    <row r="120" s="13" customFormat="1">
      <c r="A120" s="13"/>
      <c r="B120" s="234"/>
      <c r="C120" s="235"/>
      <c r="D120" s="227" t="s">
        <v>168</v>
      </c>
      <c r="E120" s="236" t="s">
        <v>19</v>
      </c>
      <c r="F120" s="237" t="s">
        <v>177</v>
      </c>
      <c r="G120" s="235"/>
      <c r="H120" s="238">
        <v>86.810000000000002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168</v>
      </c>
      <c r="AU120" s="244" t="s">
        <v>81</v>
      </c>
      <c r="AV120" s="13" t="s">
        <v>81</v>
      </c>
      <c r="AW120" s="13" t="s">
        <v>33</v>
      </c>
      <c r="AX120" s="13" t="s">
        <v>72</v>
      </c>
      <c r="AY120" s="244" t="s">
        <v>154</v>
      </c>
    </row>
    <row r="121" s="14" customFormat="1">
      <c r="A121" s="14"/>
      <c r="B121" s="245"/>
      <c r="C121" s="246"/>
      <c r="D121" s="227" t="s">
        <v>168</v>
      </c>
      <c r="E121" s="247" t="s">
        <v>19</v>
      </c>
      <c r="F121" s="248" t="s">
        <v>171</v>
      </c>
      <c r="G121" s="246"/>
      <c r="H121" s="249">
        <v>86.810000000000002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168</v>
      </c>
      <c r="AU121" s="255" t="s">
        <v>81</v>
      </c>
      <c r="AV121" s="14" t="s">
        <v>162</v>
      </c>
      <c r="AW121" s="14" t="s">
        <v>33</v>
      </c>
      <c r="AX121" s="14" t="s">
        <v>79</v>
      </c>
      <c r="AY121" s="255" t="s">
        <v>154</v>
      </c>
    </row>
    <row r="122" s="2" customFormat="1" ht="24.15" customHeight="1">
      <c r="A122" s="39"/>
      <c r="B122" s="40"/>
      <c r="C122" s="214" t="s">
        <v>100</v>
      </c>
      <c r="D122" s="214" t="s">
        <v>157</v>
      </c>
      <c r="E122" s="215" t="s">
        <v>178</v>
      </c>
      <c r="F122" s="216" t="s">
        <v>179</v>
      </c>
      <c r="G122" s="217" t="s">
        <v>160</v>
      </c>
      <c r="H122" s="218">
        <v>86.810000000000002</v>
      </c>
      <c r="I122" s="219"/>
      <c r="J122" s="220">
        <f>ROUND(I122*H122,2)</f>
        <v>0</v>
      </c>
      <c r="K122" s="216" t="s">
        <v>161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0.00025999999999999998</v>
      </c>
      <c r="R122" s="223">
        <f>Q122*H122</f>
        <v>0.0225706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162</v>
      </c>
      <c r="AT122" s="225" t="s">
        <v>157</v>
      </c>
      <c r="AU122" s="225" t="s">
        <v>81</v>
      </c>
      <c r="AY122" s="18" t="s">
        <v>154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162</v>
      </c>
      <c r="BM122" s="225" t="s">
        <v>180</v>
      </c>
    </row>
    <row r="123" s="2" customFormat="1">
      <c r="A123" s="39"/>
      <c r="B123" s="40"/>
      <c r="C123" s="41"/>
      <c r="D123" s="227" t="s">
        <v>164</v>
      </c>
      <c r="E123" s="41"/>
      <c r="F123" s="228" t="s">
        <v>181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81</v>
      </c>
    </row>
    <row r="124" s="2" customFormat="1">
      <c r="A124" s="39"/>
      <c r="B124" s="40"/>
      <c r="C124" s="41"/>
      <c r="D124" s="232" t="s">
        <v>166</v>
      </c>
      <c r="E124" s="41"/>
      <c r="F124" s="233" t="s">
        <v>182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81</v>
      </c>
    </row>
    <row r="125" s="13" customFormat="1">
      <c r="A125" s="13"/>
      <c r="B125" s="234"/>
      <c r="C125" s="235"/>
      <c r="D125" s="227" t="s">
        <v>168</v>
      </c>
      <c r="E125" s="236" t="s">
        <v>19</v>
      </c>
      <c r="F125" s="237" t="s">
        <v>177</v>
      </c>
      <c r="G125" s="235"/>
      <c r="H125" s="238">
        <v>86.810000000000002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168</v>
      </c>
      <c r="AU125" s="244" t="s">
        <v>81</v>
      </c>
      <c r="AV125" s="13" t="s">
        <v>81</v>
      </c>
      <c r="AW125" s="13" t="s">
        <v>33</v>
      </c>
      <c r="AX125" s="13" t="s">
        <v>72</v>
      </c>
      <c r="AY125" s="244" t="s">
        <v>154</v>
      </c>
    </row>
    <row r="126" s="14" customFormat="1">
      <c r="A126" s="14"/>
      <c r="B126" s="245"/>
      <c r="C126" s="246"/>
      <c r="D126" s="227" t="s">
        <v>168</v>
      </c>
      <c r="E126" s="247" t="s">
        <v>19</v>
      </c>
      <c r="F126" s="248" t="s">
        <v>171</v>
      </c>
      <c r="G126" s="246"/>
      <c r="H126" s="249">
        <v>86.810000000000002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168</v>
      </c>
      <c r="AU126" s="255" t="s">
        <v>81</v>
      </c>
      <c r="AV126" s="14" t="s">
        <v>162</v>
      </c>
      <c r="AW126" s="14" t="s">
        <v>33</v>
      </c>
      <c r="AX126" s="14" t="s">
        <v>79</v>
      </c>
      <c r="AY126" s="255" t="s">
        <v>154</v>
      </c>
    </row>
    <row r="127" s="2" customFormat="1" ht="21.75" customHeight="1">
      <c r="A127" s="39"/>
      <c r="B127" s="40"/>
      <c r="C127" s="214" t="s">
        <v>162</v>
      </c>
      <c r="D127" s="214" t="s">
        <v>157</v>
      </c>
      <c r="E127" s="215" t="s">
        <v>183</v>
      </c>
      <c r="F127" s="216" t="s">
        <v>184</v>
      </c>
      <c r="G127" s="217" t="s">
        <v>160</v>
      </c>
      <c r="H127" s="218">
        <v>86.810000000000002</v>
      </c>
      <c r="I127" s="219"/>
      <c r="J127" s="220">
        <f>ROUND(I127*H127,2)</f>
        <v>0</v>
      </c>
      <c r="K127" s="216" t="s">
        <v>161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0.0043800000000000002</v>
      </c>
      <c r="R127" s="223">
        <f>Q127*H127</f>
        <v>0.3802278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162</v>
      </c>
      <c r="AT127" s="225" t="s">
        <v>157</v>
      </c>
      <c r="AU127" s="225" t="s">
        <v>81</v>
      </c>
      <c r="AY127" s="18" t="s">
        <v>154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162</v>
      </c>
      <c r="BM127" s="225" t="s">
        <v>185</v>
      </c>
    </row>
    <row r="128" s="2" customFormat="1">
      <c r="A128" s="39"/>
      <c r="B128" s="40"/>
      <c r="C128" s="41"/>
      <c r="D128" s="227" t="s">
        <v>164</v>
      </c>
      <c r="E128" s="41"/>
      <c r="F128" s="228" t="s">
        <v>186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164</v>
      </c>
      <c r="AU128" s="18" t="s">
        <v>81</v>
      </c>
    </row>
    <row r="129" s="2" customFormat="1">
      <c r="A129" s="39"/>
      <c r="B129" s="40"/>
      <c r="C129" s="41"/>
      <c r="D129" s="232" t="s">
        <v>166</v>
      </c>
      <c r="E129" s="41"/>
      <c r="F129" s="233" t="s">
        <v>187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81</v>
      </c>
    </row>
    <row r="130" s="13" customFormat="1">
      <c r="A130" s="13"/>
      <c r="B130" s="234"/>
      <c r="C130" s="235"/>
      <c r="D130" s="227" t="s">
        <v>168</v>
      </c>
      <c r="E130" s="236" t="s">
        <v>19</v>
      </c>
      <c r="F130" s="237" t="s">
        <v>177</v>
      </c>
      <c r="G130" s="235"/>
      <c r="H130" s="238">
        <v>86.810000000000002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168</v>
      </c>
      <c r="AU130" s="244" t="s">
        <v>81</v>
      </c>
      <c r="AV130" s="13" t="s">
        <v>81</v>
      </c>
      <c r="AW130" s="13" t="s">
        <v>33</v>
      </c>
      <c r="AX130" s="13" t="s">
        <v>72</v>
      </c>
      <c r="AY130" s="244" t="s">
        <v>154</v>
      </c>
    </row>
    <row r="131" s="14" customFormat="1">
      <c r="A131" s="14"/>
      <c r="B131" s="245"/>
      <c r="C131" s="246"/>
      <c r="D131" s="227" t="s">
        <v>168</v>
      </c>
      <c r="E131" s="247" t="s">
        <v>19</v>
      </c>
      <c r="F131" s="248" t="s">
        <v>171</v>
      </c>
      <c r="G131" s="246"/>
      <c r="H131" s="249">
        <v>86.810000000000002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168</v>
      </c>
      <c r="AU131" s="255" t="s">
        <v>81</v>
      </c>
      <c r="AV131" s="14" t="s">
        <v>162</v>
      </c>
      <c r="AW131" s="14" t="s">
        <v>33</v>
      </c>
      <c r="AX131" s="14" t="s">
        <v>79</v>
      </c>
      <c r="AY131" s="255" t="s">
        <v>154</v>
      </c>
    </row>
    <row r="132" s="2" customFormat="1" ht="21.75" customHeight="1">
      <c r="A132" s="39"/>
      <c r="B132" s="40"/>
      <c r="C132" s="214" t="s">
        <v>188</v>
      </c>
      <c r="D132" s="214" t="s">
        <v>157</v>
      </c>
      <c r="E132" s="215" t="s">
        <v>189</v>
      </c>
      <c r="F132" s="216" t="s">
        <v>190</v>
      </c>
      <c r="G132" s="217" t="s">
        <v>160</v>
      </c>
      <c r="H132" s="218">
        <v>86.810000000000002</v>
      </c>
      <c r="I132" s="219"/>
      <c r="J132" s="220">
        <f>ROUND(I132*H132,2)</f>
        <v>0</v>
      </c>
      <c r="K132" s="216" t="s">
        <v>161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0.0040000000000000001</v>
      </c>
      <c r="R132" s="223">
        <f>Q132*H132</f>
        <v>0.34723999999999999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162</v>
      </c>
      <c r="AT132" s="225" t="s">
        <v>157</v>
      </c>
      <c r="AU132" s="225" t="s">
        <v>81</v>
      </c>
      <c r="AY132" s="18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162</v>
      </c>
      <c r="BM132" s="225" t="s">
        <v>191</v>
      </c>
    </row>
    <row r="133" s="2" customFormat="1">
      <c r="A133" s="39"/>
      <c r="B133" s="40"/>
      <c r="C133" s="41"/>
      <c r="D133" s="227" t="s">
        <v>164</v>
      </c>
      <c r="E133" s="41"/>
      <c r="F133" s="228" t="s">
        <v>192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81</v>
      </c>
    </row>
    <row r="134" s="2" customFormat="1">
      <c r="A134" s="39"/>
      <c r="B134" s="40"/>
      <c r="C134" s="41"/>
      <c r="D134" s="232" t="s">
        <v>166</v>
      </c>
      <c r="E134" s="41"/>
      <c r="F134" s="233" t="s">
        <v>193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81</v>
      </c>
    </row>
    <row r="135" s="13" customFormat="1">
      <c r="A135" s="13"/>
      <c r="B135" s="234"/>
      <c r="C135" s="235"/>
      <c r="D135" s="227" t="s">
        <v>168</v>
      </c>
      <c r="E135" s="236" t="s">
        <v>19</v>
      </c>
      <c r="F135" s="237" t="s">
        <v>177</v>
      </c>
      <c r="G135" s="235"/>
      <c r="H135" s="238">
        <v>86.810000000000002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81</v>
      </c>
      <c r="AV135" s="13" t="s">
        <v>81</v>
      </c>
      <c r="AW135" s="13" t="s">
        <v>33</v>
      </c>
      <c r="AX135" s="13" t="s">
        <v>72</v>
      </c>
      <c r="AY135" s="244" t="s">
        <v>154</v>
      </c>
    </row>
    <row r="136" s="14" customFormat="1">
      <c r="A136" s="14"/>
      <c r="B136" s="245"/>
      <c r="C136" s="246"/>
      <c r="D136" s="227" t="s">
        <v>168</v>
      </c>
      <c r="E136" s="247" t="s">
        <v>19</v>
      </c>
      <c r="F136" s="248" t="s">
        <v>171</v>
      </c>
      <c r="G136" s="246"/>
      <c r="H136" s="249">
        <v>86.810000000000002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168</v>
      </c>
      <c r="AU136" s="255" t="s">
        <v>81</v>
      </c>
      <c r="AV136" s="14" t="s">
        <v>162</v>
      </c>
      <c r="AW136" s="14" t="s">
        <v>33</v>
      </c>
      <c r="AX136" s="14" t="s">
        <v>79</v>
      </c>
      <c r="AY136" s="255" t="s">
        <v>154</v>
      </c>
    </row>
    <row r="137" s="2" customFormat="1" ht="24.15" customHeight="1">
      <c r="A137" s="39"/>
      <c r="B137" s="40"/>
      <c r="C137" s="214" t="s">
        <v>155</v>
      </c>
      <c r="D137" s="214" t="s">
        <v>157</v>
      </c>
      <c r="E137" s="215" t="s">
        <v>194</v>
      </c>
      <c r="F137" s="216" t="s">
        <v>195</v>
      </c>
      <c r="G137" s="217" t="s">
        <v>160</v>
      </c>
      <c r="H137" s="218">
        <v>99.995000000000005</v>
      </c>
      <c r="I137" s="219"/>
      <c r="J137" s="220">
        <f>ROUND(I137*H137,2)</f>
        <v>0</v>
      </c>
      <c r="K137" s="216" t="s">
        <v>161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0.0073499999999999998</v>
      </c>
      <c r="R137" s="223">
        <f>Q137*H137</f>
        <v>0.73496324999999996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162</v>
      </c>
      <c r="AT137" s="225" t="s">
        <v>157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162</v>
      </c>
      <c r="BM137" s="225" t="s">
        <v>196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197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>
      <c r="A139" s="39"/>
      <c r="B139" s="40"/>
      <c r="C139" s="41"/>
      <c r="D139" s="232" t="s">
        <v>166</v>
      </c>
      <c r="E139" s="41"/>
      <c r="F139" s="233" t="s">
        <v>198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81</v>
      </c>
    </row>
    <row r="140" s="13" customFormat="1">
      <c r="A140" s="13"/>
      <c r="B140" s="234"/>
      <c r="C140" s="235"/>
      <c r="D140" s="227" t="s">
        <v>168</v>
      </c>
      <c r="E140" s="236" t="s">
        <v>19</v>
      </c>
      <c r="F140" s="237" t="s">
        <v>199</v>
      </c>
      <c r="G140" s="235"/>
      <c r="H140" s="238">
        <v>126.101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81</v>
      </c>
      <c r="AV140" s="13" t="s">
        <v>81</v>
      </c>
      <c r="AW140" s="13" t="s">
        <v>33</v>
      </c>
      <c r="AX140" s="13" t="s">
        <v>72</v>
      </c>
      <c r="AY140" s="244" t="s">
        <v>154</v>
      </c>
    </row>
    <row r="141" s="13" customFormat="1">
      <c r="A141" s="13"/>
      <c r="B141" s="234"/>
      <c r="C141" s="235"/>
      <c r="D141" s="227" t="s">
        <v>168</v>
      </c>
      <c r="E141" s="236" t="s">
        <v>19</v>
      </c>
      <c r="F141" s="237" t="s">
        <v>200</v>
      </c>
      <c r="G141" s="235"/>
      <c r="H141" s="238">
        <v>-3.5459999999999998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154</v>
      </c>
    </row>
    <row r="142" s="13" customFormat="1">
      <c r="A142" s="13"/>
      <c r="B142" s="234"/>
      <c r="C142" s="235"/>
      <c r="D142" s="227" t="s">
        <v>168</v>
      </c>
      <c r="E142" s="236" t="s">
        <v>19</v>
      </c>
      <c r="F142" s="237" t="s">
        <v>201</v>
      </c>
      <c r="G142" s="235"/>
      <c r="H142" s="238">
        <v>-22.559999999999999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154</v>
      </c>
    </row>
    <row r="143" s="14" customFormat="1">
      <c r="A143" s="14"/>
      <c r="B143" s="245"/>
      <c r="C143" s="246"/>
      <c r="D143" s="227" t="s">
        <v>168</v>
      </c>
      <c r="E143" s="247" t="s">
        <v>19</v>
      </c>
      <c r="F143" s="248" t="s">
        <v>171</v>
      </c>
      <c r="G143" s="246"/>
      <c r="H143" s="249">
        <v>99.995000000000005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168</v>
      </c>
      <c r="AU143" s="255" t="s">
        <v>81</v>
      </c>
      <c r="AV143" s="14" t="s">
        <v>162</v>
      </c>
      <c r="AW143" s="14" t="s">
        <v>33</v>
      </c>
      <c r="AX143" s="14" t="s">
        <v>79</v>
      </c>
      <c r="AY143" s="255" t="s">
        <v>154</v>
      </c>
    </row>
    <row r="144" s="2" customFormat="1" ht="24.15" customHeight="1">
      <c r="A144" s="39"/>
      <c r="B144" s="40"/>
      <c r="C144" s="214" t="s">
        <v>202</v>
      </c>
      <c r="D144" s="214" t="s">
        <v>157</v>
      </c>
      <c r="E144" s="215" t="s">
        <v>203</v>
      </c>
      <c r="F144" s="216" t="s">
        <v>204</v>
      </c>
      <c r="G144" s="217" t="s">
        <v>160</v>
      </c>
      <c r="H144" s="218">
        <v>99.995000000000005</v>
      </c>
      <c r="I144" s="219"/>
      <c r="J144" s="220">
        <f>ROUND(I144*H144,2)</f>
        <v>0</v>
      </c>
      <c r="K144" s="216" t="s">
        <v>161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0.015400000000000001</v>
      </c>
      <c r="R144" s="223">
        <f>Q144*H144</f>
        <v>1.5399230000000002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162</v>
      </c>
      <c r="AT144" s="225" t="s">
        <v>157</v>
      </c>
      <c r="AU144" s="225" t="s">
        <v>81</v>
      </c>
      <c r="AY144" s="18" t="s">
        <v>154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162</v>
      </c>
      <c r="BM144" s="225" t="s">
        <v>205</v>
      </c>
    </row>
    <row r="145" s="2" customFormat="1">
      <c r="A145" s="39"/>
      <c r="B145" s="40"/>
      <c r="C145" s="41"/>
      <c r="D145" s="227" t="s">
        <v>164</v>
      </c>
      <c r="E145" s="41"/>
      <c r="F145" s="228" t="s">
        <v>206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81</v>
      </c>
    </row>
    <row r="146" s="2" customFormat="1">
      <c r="A146" s="39"/>
      <c r="B146" s="40"/>
      <c r="C146" s="41"/>
      <c r="D146" s="232" t="s">
        <v>166</v>
      </c>
      <c r="E146" s="41"/>
      <c r="F146" s="233" t="s">
        <v>207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81</v>
      </c>
    </row>
    <row r="147" s="13" customFormat="1">
      <c r="A147" s="13"/>
      <c r="B147" s="234"/>
      <c r="C147" s="235"/>
      <c r="D147" s="227" t="s">
        <v>168</v>
      </c>
      <c r="E147" s="236" t="s">
        <v>19</v>
      </c>
      <c r="F147" s="237" t="s">
        <v>199</v>
      </c>
      <c r="G147" s="235"/>
      <c r="H147" s="238">
        <v>126.101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168</v>
      </c>
      <c r="AU147" s="244" t="s">
        <v>81</v>
      </c>
      <c r="AV147" s="13" t="s">
        <v>81</v>
      </c>
      <c r="AW147" s="13" t="s">
        <v>33</v>
      </c>
      <c r="AX147" s="13" t="s">
        <v>72</v>
      </c>
      <c r="AY147" s="244" t="s">
        <v>154</v>
      </c>
    </row>
    <row r="148" s="13" customFormat="1">
      <c r="A148" s="13"/>
      <c r="B148" s="234"/>
      <c r="C148" s="235"/>
      <c r="D148" s="227" t="s">
        <v>168</v>
      </c>
      <c r="E148" s="236" t="s">
        <v>19</v>
      </c>
      <c r="F148" s="237" t="s">
        <v>200</v>
      </c>
      <c r="G148" s="235"/>
      <c r="H148" s="238">
        <v>-3.5459999999999998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168</v>
      </c>
      <c r="AU148" s="244" t="s">
        <v>81</v>
      </c>
      <c r="AV148" s="13" t="s">
        <v>81</v>
      </c>
      <c r="AW148" s="13" t="s">
        <v>33</v>
      </c>
      <c r="AX148" s="13" t="s">
        <v>72</v>
      </c>
      <c r="AY148" s="244" t="s">
        <v>154</v>
      </c>
    </row>
    <row r="149" s="13" customFormat="1">
      <c r="A149" s="13"/>
      <c r="B149" s="234"/>
      <c r="C149" s="235"/>
      <c r="D149" s="227" t="s">
        <v>168</v>
      </c>
      <c r="E149" s="236" t="s">
        <v>19</v>
      </c>
      <c r="F149" s="237" t="s">
        <v>201</v>
      </c>
      <c r="G149" s="235"/>
      <c r="H149" s="238">
        <v>-22.559999999999999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168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154</v>
      </c>
    </row>
    <row r="150" s="14" customFormat="1">
      <c r="A150" s="14"/>
      <c r="B150" s="245"/>
      <c r="C150" s="246"/>
      <c r="D150" s="227" t="s">
        <v>168</v>
      </c>
      <c r="E150" s="247" t="s">
        <v>19</v>
      </c>
      <c r="F150" s="248" t="s">
        <v>171</v>
      </c>
      <c r="G150" s="246"/>
      <c r="H150" s="249">
        <v>99.995000000000005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168</v>
      </c>
      <c r="AU150" s="255" t="s">
        <v>81</v>
      </c>
      <c r="AV150" s="14" t="s">
        <v>162</v>
      </c>
      <c r="AW150" s="14" t="s">
        <v>33</v>
      </c>
      <c r="AX150" s="14" t="s">
        <v>79</v>
      </c>
      <c r="AY150" s="255" t="s">
        <v>154</v>
      </c>
    </row>
    <row r="151" s="2" customFormat="1" ht="24.15" customHeight="1">
      <c r="A151" s="39"/>
      <c r="B151" s="40"/>
      <c r="C151" s="214" t="s">
        <v>208</v>
      </c>
      <c r="D151" s="214" t="s">
        <v>157</v>
      </c>
      <c r="E151" s="215" t="s">
        <v>209</v>
      </c>
      <c r="F151" s="216" t="s">
        <v>210</v>
      </c>
      <c r="G151" s="217" t="s">
        <v>160</v>
      </c>
      <c r="H151" s="218">
        <v>99.995000000000005</v>
      </c>
      <c r="I151" s="219"/>
      <c r="J151" s="220">
        <f>ROUND(I151*H151,2)</f>
        <v>0</v>
      </c>
      <c r="K151" s="216" t="s">
        <v>161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0.0079000000000000008</v>
      </c>
      <c r="R151" s="223">
        <f>Q151*H151</f>
        <v>0.78996050000000007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162</v>
      </c>
      <c r="AT151" s="225" t="s">
        <v>157</v>
      </c>
      <c r="AU151" s="225" t="s">
        <v>81</v>
      </c>
      <c r="AY151" s="18" t="s">
        <v>154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162</v>
      </c>
      <c r="BM151" s="225" t="s">
        <v>211</v>
      </c>
    </row>
    <row r="152" s="2" customFormat="1">
      <c r="A152" s="39"/>
      <c r="B152" s="40"/>
      <c r="C152" s="41"/>
      <c r="D152" s="227" t="s">
        <v>164</v>
      </c>
      <c r="E152" s="41"/>
      <c r="F152" s="228" t="s">
        <v>212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81</v>
      </c>
    </row>
    <row r="153" s="2" customFormat="1">
      <c r="A153" s="39"/>
      <c r="B153" s="40"/>
      <c r="C153" s="41"/>
      <c r="D153" s="232" t="s">
        <v>166</v>
      </c>
      <c r="E153" s="41"/>
      <c r="F153" s="233" t="s">
        <v>213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81</v>
      </c>
    </row>
    <row r="154" s="13" customFormat="1">
      <c r="A154" s="13"/>
      <c r="B154" s="234"/>
      <c r="C154" s="235"/>
      <c r="D154" s="227" t="s">
        <v>168</v>
      </c>
      <c r="E154" s="236" t="s">
        <v>19</v>
      </c>
      <c r="F154" s="237" t="s">
        <v>199</v>
      </c>
      <c r="G154" s="235"/>
      <c r="H154" s="238">
        <v>126.101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168</v>
      </c>
      <c r="AU154" s="244" t="s">
        <v>81</v>
      </c>
      <c r="AV154" s="13" t="s">
        <v>81</v>
      </c>
      <c r="AW154" s="13" t="s">
        <v>33</v>
      </c>
      <c r="AX154" s="13" t="s">
        <v>72</v>
      </c>
      <c r="AY154" s="244" t="s">
        <v>154</v>
      </c>
    </row>
    <row r="155" s="13" customFormat="1">
      <c r="A155" s="13"/>
      <c r="B155" s="234"/>
      <c r="C155" s="235"/>
      <c r="D155" s="227" t="s">
        <v>168</v>
      </c>
      <c r="E155" s="236" t="s">
        <v>19</v>
      </c>
      <c r="F155" s="237" t="s">
        <v>200</v>
      </c>
      <c r="G155" s="235"/>
      <c r="H155" s="238">
        <v>-3.5459999999999998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168</v>
      </c>
      <c r="AU155" s="244" t="s">
        <v>81</v>
      </c>
      <c r="AV155" s="13" t="s">
        <v>81</v>
      </c>
      <c r="AW155" s="13" t="s">
        <v>33</v>
      </c>
      <c r="AX155" s="13" t="s">
        <v>72</v>
      </c>
      <c r="AY155" s="244" t="s">
        <v>154</v>
      </c>
    </row>
    <row r="156" s="13" customFormat="1">
      <c r="A156" s="13"/>
      <c r="B156" s="234"/>
      <c r="C156" s="235"/>
      <c r="D156" s="227" t="s">
        <v>168</v>
      </c>
      <c r="E156" s="236" t="s">
        <v>19</v>
      </c>
      <c r="F156" s="237" t="s">
        <v>201</v>
      </c>
      <c r="G156" s="235"/>
      <c r="H156" s="238">
        <v>-22.559999999999999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168</v>
      </c>
      <c r="AU156" s="244" t="s">
        <v>81</v>
      </c>
      <c r="AV156" s="13" t="s">
        <v>81</v>
      </c>
      <c r="AW156" s="13" t="s">
        <v>33</v>
      </c>
      <c r="AX156" s="13" t="s">
        <v>72</v>
      </c>
      <c r="AY156" s="244" t="s">
        <v>154</v>
      </c>
    </row>
    <row r="157" s="14" customFormat="1">
      <c r="A157" s="14"/>
      <c r="B157" s="245"/>
      <c r="C157" s="246"/>
      <c r="D157" s="227" t="s">
        <v>168</v>
      </c>
      <c r="E157" s="247" t="s">
        <v>19</v>
      </c>
      <c r="F157" s="248" t="s">
        <v>171</v>
      </c>
      <c r="G157" s="246"/>
      <c r="H157" s="249">
        <v>99.995000000000005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168</v>
      </c>
      <c r="AU157" s="255" t="s">
        <v>81</v>
      </c>
      <c r="AV157" s="14" t="s">
        <v>162</v>
      </c>
      <c r="AW157" s="14" t="s">
        <v>33</v>
      </c>
      <c r="AX157" s="14" t="s">
        <v>79</v>
      </c>
      <c r="AY157" s="255" t="s">
        <v>154</v>
      </c>
    </row>
    <row r="158" s="2" customFormat="1" ht="24.15" customHeight="1">
      <c r="A158" s="39"/>
      <c r="B158" s="40"/>
      <c r="C158" s="214" t="s">
        <v>214</v>
      </c>
      <c r="D158" s="214" t="s">
        <v>157</v>
      </c>
      <c r="E158" s="215" t="s">
        <v>215</v>
      </c>
      <c r="F158" s="216" t="s">
        <v>216</v>
      </c>
      <c r="G158" s="217" t="s">
        <v>160</v>
      </c>
      <c r="H158" s="218">
        <v>99.995000000000005</v>
      </c>
      <c r="I158" s="219"/>
      <c r="J158" s="220">
        <f>ROUND(I158*H158,2)</f>
        <v>0</v>
      </c>
      <c r="K158" s="216" t="s">
        <v>161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0.00025999999999999998</v>
      </c>
      <c r="R158" s="223">
        <f>Q158*H158</f>
        <v>0.0259987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162</v>
      </c>
      <c r="AT158" s="225" t="s">
        <v>157</v>
      </c>
      <c r="AU158" s="225" t="s">
        <v>81</v>
      </c>
      <c r="AY158" s="18" t="s">
        <v>154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162</v>
      </c>
      <c r="BM158" s="225" t="s">
        <v>217</v>
      </c>
    </row>
    <row r="159" s="2" customFormat="1">
      <c r="A159" s="39"/>
      <c r="B159" s="40"/>
      <c r="C159" s="41"/>
      <c r="D159" s="227" t="s">
        <v>164</v>
      </c>
      <c r="E159" s="41"/>
      <c r="F159" s="228" t="s">
        <v>218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164</v>
      </c>
      <c r="AU159" s="18" t="s">
        <v>81</v>
      </c>
    </row>
    <row r="160" s="2" customFormat="1">
      <c r="A160" s="39"/>
      <c r="B160" s="40"/>
      <c r="C160" s="41"/>
      <c r="D160" s="232" t="s">
        <v>166</v>
      </c>
      <c r="E160" s="41"/>
      <c r="F160" s="233" t="s">
        <v>219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81</v>
      </c>
    </row>
    <row r="161" s="13" customFormat="1">
      <c r="A161" s="13"/>
      <c r="B161" s="234"/>
      <c r="C161" s="235"/>
      <c r="D161" s="227" t="s">
        <v>168</v>
      </c>
      <c r="E161" s="236" t="s">
        <v>19</v>
      </c>
      <c r="F161" s="237" t="s">
        <v>199</v>
      </c>
      <c r="G161" s="235"/>
      <c r="H161" s="238">
        <v>126.101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81</v>
      </c>
      <c r="AV161" s="13" t="s">
        <v>81</v>
      </c>
      <c r="AW161" s="13" t="s">
        <v>33</v>
      </c>
      <c r="AX161" s="13" t="s">
        <v>72</v>
      </c>
      <c r="AY161" s="244" t="s">
        <v>154</v>
      </c>
    </row>
    <row r="162" s="13" customFormat="1">
      <c r="A162" s="13"/>
      <c r="B162" s="234"/>
      <c r="C162" s="235"/>
      <c r="D162" s="227" t="s">
        <v>168</v>
      </c>
      <c r="E162" s="236" t="s">
        <v>19</v>
      </c>
      <c r="F162" s="237" t="s">
        <v>200</v>
      </c>
      <c r="G162" s="235"/>
      <c r="H162" s="238">
        <v>-3.5459999999999998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81</v>
      </c>
      <c r="AV162" s="13" t="s">
        <v>81</v>
      </c>
      <c r="AW162" s="13" t="s">
        <v>33</v>
      </c>
      <c r="AX162" s="13" t="s">
        <v>72</v>
      </c>
      <c r="AY162" s="244" t="s">
        <v>154</v>
      </c>
    </row>
    <row r="163" s="13" customFormat="1">
      <c r="A163" s="13"/>
      <c r="B163" s="234"/>
      <c r="C163" s="235"/>
      <c r="D163" s="227" t="s">
        <v>168</v>
      </c>
      <c r="E163" s="236" t="s">
        <v>19</v>
      </c>
      <c r="F163" s="237" t="s">
        <v>201</v>
      </c>
      <c r="G163" s="235"/>
      <c r="H163" s="238">
        <v>-22.559999999999999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168</v>
      </c>
      <c r="AU163" s="244" t="s">
        <v>81</v>
      </c>
      <c r="AV163" s="13" t="s">
        <v>81</v>
      </c>
      <c r="AW163" s="13" t="s">
        <v>33</v>
      </c>
      <c r="AX163" s="13" t="s">
        <v>72</v>
      </c>
      <c r="AY163" s="244" t="s">
        <v>154</v>
      </c>
    </row>
    <row r="164" s="14" customFormat="1">
      <c r="A164" s="14"/>
      <c r="B164" s="245"/>
      <c r="C164" s="246"/>
      <c r="D164" s="227" t="s">
        <v>168</v>
      </c>
      <c r="E164" s="247" t="s">
        <v>19</v>
      </c>
      <c r="F164" s="248" t="s">
        <v>171</v>
      </c>
      <c r="G164" s="246"/>
      <c r="H164" s="249">
        <v>99.995000000000005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168</v>
      </c>
      <c r="AU164" s="255" t="s">
        <v>81</v>
      </c>
      <c r="AV164" s="14" t="s">
        <v>162</v>
      </c>
      <c r="AW164" s="14" t="s">
        <v>33</v>
      </c>
      <c r="AX164" s="14" t="s">
        <v>79</v>
      </c>
      <c r="AY164" s="255" t="s">
        <v>154</v>
      </c>
    </row>
    <row r="165" s="2" customFormat="1" ht="16.5" customHeight="1">
      <c r="A165" s="39"/>
      <c r="B165" s="40"/>
      <c r="C165" s="214" t="s">
        <v>220</v>
      </c>
      <c r="D165" s="214" t="s">
        <v>157</v>
      </c>
      <c r="E165" s="215" t="s">
        <v>221</v>
      </c>
      <c r="F165" s="216" t="s">
        <v>222</v>
      </c>
      <c r="G165" s="217" t="s">
        <v>160</v>
      </c>
      <c r="H165" s="218">
        <v>99.995000000000005</v>
      </c>
      <c r="I165" s="219"/>
      <c r="J165" s="220">
        <f>ROUND(I165*H165,2)</f>
        <v>0</v>
      </c>
      <c r="K165" s="216" t="s">
        <v>161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0.0040000000000000001</v>
      </c>
      <c r="R165" s="223">
        <f>Q165*H165</f>
        <v>0.39998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162</v>
      </c>
      <c r="AT165" s="225" t="s">
        <v>157</v>
      </c>
      <c r="AU165" s="225" t="s">
        <v>81</v>
      </c>
      <c r="AY165" s="18" t="s">
        <v>154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162</v>
      </c>
      <c r="BM165" s="225" t="s">
        <v>223</v>
      </c>
    </row>
    <row r="166" s="2" customFormat="1">
      <c r="A166" s="39"/>
      <c r="B166" s="40"/>
      <c r="C166" s="41"/>
      <c r="D166" s="227" t="s">
        <v>164</v>
      </c>
      <c r="E166" s="41"/>
      <c r="F166" s="228" t="s">
        <v>224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164</v>
      </c>
      <c r="AU166" s="18" t="s">
        <v>81</v>
      </c>
    </row>
    <row r="167" s="2" customFormat="1">
      <c r="A167" s="39"/>
      <c r="B167" s="40"/>
      <c r="C167" s="41"/>
      <c r="D167" s="232" t="s">
        <v>166</v>
      </c>
      <c r="E167" s="41"/>
      <c r="F167" s="233" t="s">
        <v>225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81</v>
      </c>
    </row>
    <row r="168" s="13" customFormat="1">
      <c r="A168" s="13"/>
      <c r="B168" s="234"/>
      <c r="C168" s="235"/>
      <c r="D168" s="227" t="s">
        <v>168</v>
      </c>
      <c r="E168" s="236" t="s">
        <v>19</v>
      </c>
      <c r="F168" s="237" t="s">
        <v>199</v>
      </c>
      <c r="G168" s="235"/>
      <c r="H168" s="238">
        <v>126.101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168</v>
      </c>
      <c r="AU168" s="244" t="s">
        <v>81</v>
      </c>
      <c r="AV168" s="13" t="s">
        <v>81</v>
      </c>
      <c r="AW168" s="13" t="s">
        <v>33</v>
      </c>
      <c r="AX168" s="13" t="s">
        <v>72</v>
      </c>
      <c r="AY168" s="244" t="s">
        <v>154</v>
      </c>
    </row>
    <row r="169" s="13" customFormat="1">
      <c r="A169" s="13"/>
      <c r="B169" s="234"/>
      <c r="C169" s="235"/>
      <c r="D169" s="227" t="s">
        <v>168</v>
      </c>
      <c r="E169" s="236" t="s">
        <v>19</v>
      </c>
      <c r="F169" s="237" t="s">
        <v>200</v>
      </c>
      <c r="G169" s="235"/>
      <c r="H169" s="238">
        <v>-3.5459999999999998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81</v>
      </c>
      <c r="AV169" s="13" t="s">
        <v>81</v>
      </c>
      <c r="AW169" s="13" t="s">
        <v>33</v>
      </c>
      <c r="AX169" s="13" t="s">
        <v>72</v>
      </c>
      <c r="AY169" s="244" t="s">
        <v>154</v>
      </c>
    </row>
    <row r="170" s="13" customFormat="1">
      <c r="A170" s="13"/>
      <c r="B170" s="234"/>
      <c r="C170" s="235"/>
      <c r="D170" s="227" t="s">
        <v>168</v>
      </c>
      <c r="E170" s="236" t="s">
        <v>19</v>
      </c>
      <c r="F170" s="237" t="s">
        <v>201</v>
      </c>
      <c r="G170" s="235"/>
      <c r="H170" s="238">
        <v>-22.559999999999999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81</v>
      </c>
      <c r="AV170" s="13" t="s">
        <v>81</v>
      </c>
      <c r="AW170" s="13" t="s">
        <v>33</v>
      </c>
      <c r="AX170" s="13" t="s">
        <v>72</v>
      </c>
      <c r="AY170" s="244" t="s">
        <v>154</v>
      </c>
    </row>
    <row r="171" s="14" customFormat="1">
      <c r="A171" s="14"/>
      <c r="B171" s="245"/>
      <c r="C171" s="246"/>
      <c r="D171" s="227" t="s">
        <v>168</v>
      </c>
      <c r="E171" s="247" t="s">
        <v>19</v>
      </c>
      <c r="F171" s="248" t="s">
        <v>171</v>
      </c>
      <c r="G171" s="246"/>
      <c r="H171" s="249">
        <v>99.995000000000005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168</v>
      </c>
      <c r="AU171" s="255" t="s">
        <v>81</v>
      </c>
      <c r="AV171" s="14" t="s">
        <v>162</v>
      </c>
      <c r="AW171" s="14" t="s">
        <v>33</v>
      </c>
      <c r="AX171" s="14" t="s">
        <v>79</v>
      </c>
      <c r="AY171" s="255" t="s">
        <v>154</v>
      </c>
    </row>
    <row r="172" s="2" customFormat="1" ht="24.15" customHeight="1">
      <c r="A172" s="39"/>
      <c r="B172" s="40"/>
      <c r="C172" s="214" t="s">
        <v>226</v>
      </c>
      <c r="D172" s="214" t="s">
        <v>157</v>
      </c>
      <c r="E172" s="215" t="s">
        <v>227</v>
      </c>
      <c r="F172" s="216" t="s">
        <v>228</v>
      </c>
      <c r="G172" s="217" t="s">
        <v>160</v>
      </c>
      <c r="H172" s="218">
        <v>11.231999999999999</v>
      </c>
      <c r="I172" s="219"/>
      <c r="J172" s="220">
        <f>ROUND(I172*H172,2)</f>
        <v>0</v>
      </c>
      <c r="K172" s="216" t="s">
        <v>161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0.00025999999999999998</v>
      </c>
      <c r="R172" s="223">
        <f>Q172*H172</f>
        <v>0.0029203199999999997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162</v>
      </c>
      <c r="AT172" s="225" t="s">
        <v>157</v>
      </c>
      <c r="AU172" s="225" t="s">
        <v>81</v>
      </c>
      <c r="AY172" s="18" t="s">
        <v>154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162</v>
      </c>
      <c r="BM172" s="225" t="s">
        <v>229</v>
      </c>
    </row>
    <row r="173" s="2" customFormat="1">
      <c r="A173" s="39"/>
      <c r="B173" s="40"/>
      <c r="C173" s="41"/>
      <c r="D173" s="227" t="s">
        <v>164</v>
      </c>
      <c r="E173" s="41"/>
      <c r="F173" s="228" t="s">
        <v>230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164</v>
      </c>
      <c r="AU173" s="18" t="s">
        <v>81</v>
      </c>
    </row>
    <row r="174" s="2" customFormat="1">
      <c r="A174" s="39"/>
      <c r="B174" s="40"/>
      <c r="C174" s="41"/>
      <c r="D174" s="232" t="s">
        <v>166</v>
      </c>
      <c r="E174" s="41"/>
      <c r="F174" s="233" t="s">
        <v>231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81</v>
      </c>
    </row>
    <row r="175" s="13" customFormat="1">
      <c r="A175" s="13"/>
      <c r="B175" s="234"/>
      <c r="C175" s="235"/>
      <c r="D175" s="227" t="s">
        <v>168</v>
      </c>
      <c r="E175" s="236" t="s">
        <v>19</v>
      </c>
      <c r="F175" s="237" t="s">
        <v>232</v>
      </c>
      <c r="G175" s="235"/>
      <c r="H175" s="238">
        <v>11.231999999999999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81</v>
      </c>
      <c r="AV175" s="13" t="s">
        <v>81</v>
      </c>
      <c r="AW175" s="13" t="s">
        <v>33</v>
      </c>
      <c r="AX175" s="13" t="s">
        <v>72</v>
      </c>
      <c r="AY175" s="244" t="s">
        <v>154</v>
      </c>
    </row>
    <row r="176" s="14" customFormat="1">
      <c r="A176" s="14"/>
      <c r="B176" s="245"/>
      <c r="C176" s="246"/>
      <c r="D176" s="227" t="s">
        <v>168</v>
      </c>
      <c r="E176" s="247" t="s">
        <v>19</v>
      </c>
      <c r="F176" s="248" t="s">
        <v>171</v>
      </c>
      <c r="G176" s="246"/>
      <c r="H176" s="249">
        <v>11.231999999999999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168</v>
      </c>
      <c r="AU176" s="255" t="s">
        <v>81</v>
      </c>
      <c r="AV176" s="14" t="s">
        <v>162</v>
      </c>
      <c r="AW176" s="14" t="s">
        <v>33</v>
      </c>
      <c r="AX176" s="14" t="s">
        <v>79</v>
      </c>
      <c r="AY176" s="255" t="s">
        <v>154</v>
      </c>
    </row>
    <row r="177" s="2" customFormat="1" ht="24.15" customHeight="1">
      <c r="A177" s="39"/>
      <c r="B177" s="40"/>
      <c r="C177" s="214" t="s">
        <v>8</v>
      </c>
      <c r="D177" s="214" t="s">
        <v>157</v>
      </c>
      <c r="E177" s="215" t="s">
        <v>233</v>
      </c>
      <c r="F177" s="216" t="s">
        <v>234</v>
      </c>
      <c r="G177" s="217" t="s">
        <v>160</v>
      </c>
      <c r="H177" s="218">
        <v>11.231999999999999</v>
      </c>
      <c r="I177" s="219"/>
      <c r="J177" s="220">
        <f>ROUND(I177*H177,2)</f>
        <v>0</v>
      </c>
      <c r="K177" s="216" t="s">
        <v>161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0.0044099999999999999</v>
      </c>
      <c r="R177" s="223">
        <f>Q177*H177</f>
        <v>0.049533119999999993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162</v>
      </c>
      <c r="AT177" s="225" t="s">
        <v>157</v>
      </c>
      <c r="AU177" s="225" t="s">
        <v>81</v>
      </c>
      <c r="AY177" s="18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162</v>
      </c>
      <c r="BM177" s="225" t="s">
        <v>235</v>
      </c>
    </row>
    <row r="178" s="2" customFormat="1">
      <c r="A178" s="39"/>
      <c r="B178" s="40"/>
      <c r="C178" s="41"/>
      <c r="D178" s="227" t="s">
        <v>164</v>
      </c>
      <c r="E178" s="41"/>
      <c r="F178" s="228" t="s">
        <v>236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164</v>
      </c>
      <c r="AU178" s="18" t="s">
        <v>81</v>
      </c>
    </row>
    <row r="179" s="2" customFormat="1">
      <c r="A179" s="39"/>
      <c r="B179" s="40"/>
      <c r="C179" s="41"/>
      <c r="D179" s="232" t="s">
        <v>166</v>
      </c>
      <c r="E179" s="41"/>
      <c r="F179" s="233" t="s">
        <v>237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81</v>
      </c>
    </row>
    <row r="180" s="13" customFormat="1">
      <c r="A180" s="13"/>
      <c r="B180" s="234"/>
      <c r="C180" s="235"/>
      <c r="D180" s="227" t="s">
        <v>168</v>
      </c>
      <c r="E180" s="236" t="s">
        <v>19</v>
      </c>
      <c r="F180" s="237" t="s">
        <v>232</v>
      </c>
      <c r="G180" s="235"/>
      <c r="H180" s="238">
        <v>11.231999999999999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81</v>
      </c>
      <c r="AV180" s="13" t="s">
        <v>81</v>
      </c>
      <c r="AW180" s="13" t="s">
        <v>33</v>
      </c>
      <c r="AX180" s="13" t="s">
        <v>72</v>
      </c>
      <c r="AY180" s="244" t="s">
        <v>154</v>
      </c>
    </row>
    <row r="181" s="14" customFormat="1">
      <c r="A181" s="14"/>
      <c r="B181" s="245"/>
      <c r="C181" s="246"/>
      <c r="D181" s="227" t="s">
        <v>168</v>
      </c>
      <c r="E181" s="247" t="s">
        <v>19</v>
      </c>
      <c r="F181" s="248" t="s">
        <v>171</v>
      </c>
      <c r="G181" s="246"/>
      <c r="H181" s="249">
        <v>11.231999999999999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168</v>
      </c>
      <c r="AU181" s="255" t="s">
        <v>81</v>
      </c>
      <c r="AV181" s="14" t="s">
        <v>162</v>
      </c>
      <c r="AW181" s="14" t="s">
        <v>33</v>
      </c>
      <c r="AX181" s="14" t="s">
        <v>79</v>
      </c>
      <c r="AY181" s="255" t="s">
        <v>154</v>
      </c>
    </row>
    <row r="182" s="2" customFormat="1" ht="24.15" customHeight="1">
      <c r="A182" s="39"/>
      <c r="B182" s="40"/>
      <c r="C182" s="214" t="s">
        <v>238</v>
      </c>
      <c r="D182" s="214" t="s">
        <v>157</v>
      </c>
      <c r="E182" s="215" t="s">
        <v>239</v>
      </c>
      <c r="F182" s="216" t="s">
        <v>240</v>
      </c>
      <c r="G182" s="217" t="s">
        <v>160</v>
      </c>
      <c r="H182" s="218">
        <v>11.231999999999999</v>
      </c>
      <c r="I182" s="219"/>
      <c r="J182" s="220">
        <f>ROUND(I182*H182,2)</f>
        <v>0</v>
      </c>
      <c r="K182" s="216" t="s">
        <v>161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0.0040000000000000001</v>
      </c>
      <c r="R182" s="223">
        <f>Q182*H182</f>
        <v>0.044927999999999996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162</v>
      </c>
      <c r="AT182" s="225" t="s">
        <v>157</v>
      </c>
      <c r="AU182" s="225" t="s">
        <v>81</v>
      </c>
      <c r="AY182" s="18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162</v>
      </c>
      <c r="BM182" s="225" t="s">
        <v>241</v>
      </c>
    </row>
    <row r="183" s="2" customFormat="1">
      <c r="A183" s="39"/>
      <c r="B183" s="40"/>
      <c r="C183" s="41"/>
      <c r="D183" s="227" t="s">
        <v>164</v>
      </c>
      <c r="E183" s="41"/>
      <c r="F183" s="228" t="s">
        <v>242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164</v>
      </c>
      <c r="AU183" s="18" t="s">
        <v>81</v>
      </c>
    </row>
    <row r="184" s="2" customFormat="1">
      <c r="A184" s="39"/>
      <c r="B184" s="40"/>
      <c r="C184" s="41"/>
      <c r="D184" s="232" t="s">
        <v>166</v>
      </c>
      <c r="E184" s="41"/>
      <c r="F184" s="233" t="s">
        <v>243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166</v>
      </c>
      <c r="AU184" s="18" t="s">
        <v>81</v>
      </c>
    </row>
    <row r="185" s="13" customFormat="1">
      <c r="A185" s="13"/>
      <c r="B185" s="234"/>
      <c r="C185" s="235"/>
      <c r="D185" s="227" t="s">
        <v>168</v>
      </c>
      <c r="E185" s="236" t="s">
        <v>19</v>
      </c>
      <c r="F185" s="237" t="s">
        <v>232</v>
      </c>
      <c r="G185" s="235"/>
      <c r="H185" s="238">
        <v>11.231999999999999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168</v>
      </c>
      <c r="AU185" s="244" t="s">
        <v>81</v>
      </c>
      <c r="AV185" s="13" t="s">
        <v>81</v>
      </c>
      <c r="AW185" s="13" t="s">
        <v>33</v>
      </c>
      <c r="AX185" s="13" t="s">
        <v>72</v>
      </c>
      <c r="AY185" s="244" t="s">
        <v>154</v>
      </c>
    </row>
    <row r="186" s="14" customFormat="1">
      <c r="A186" s="14"/>
      <c r="B186" s="245"/>
      <c r="C186" s="246"/>
      <c r="D186" s="227" t="s">
        <v>168</v>
      </c>
      <c r="E186" s="247" t="s">
        <v>19</v>
      </c>
      <c r="F186" s="248" t="s">
        <v>171</v>
      </c>
      <c r="G186" s="246"/>
      <c r="H186" s="249">
        <v>11.231999999999999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168</v>
      </c>
      <c r="AU186" s="255" t="s">
        <v>81</v>
      </c>
      <c r="AV186" s="14" t="s">
        <v>162</v>
      </c>
      <c r="AW186" s="14" t="s">
        <v>33</v>
      </c>
      <c r="AX186" s="14" t="s">
        <v>79</v>
      </c>
      <c r="AY186" s="255" t="s">
        <v>154</v>
      </c>
    </row>
    <row r="187" s="2" customFormat="1" ht="21.75" customHeight="1">
      <c r="A187" s="39"/>
      <c r="B187" s="40"/>
      <c r="C187" s="214" t="s">
        <v>244</v>
      </c>
      <c r="D187" s="214" t="s">
        <v>157</v>
      </c>
      <c r="E187" s="215" t="s">
        <v>245</v>
      </c>
      <c r="F187" s="216" t="s">
        <v>246</v>
      </c>
      <c r="G187" s="217" t="s">
        <v>160</v>
      </c>
      <c r="H187" s="218">
        <v>3</v>
      </c>
      <c r="I187" s="219"/>
      <c r="J187" s="220">
        <f>ROUND(I187*H187,2)</f>
        <v>0</v>
      </c>
      <c r="K187" s="216" t="s">
        <v>161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0.037999999999999999</v>
      </c>
      <c r="R187" s="223">
        <f>Q187*H187</f>
        <v>0.11399999999999999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162</v>
      </c>
      <c r="AT187" s="225" t="s">
        <v>157</v>
      </c>
      <c r="AU187" s="225" t="s">
        <v>81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162</v>
      </c>
      <c r="BM187" s="225" t="s">
        <v>247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248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81</v>
      </c>
    </row>
    <row r="189" s="2" customFormat="1">
      <c r="A189" s="39"/>
      <c r="B189" s="40"/>
      <c r="C189" s="41"/>
      <c r="D189" s="232" t="s">
        <v>166</v>
      </c>
      <c r="E189" s="41"/>
      <c r="F189" s="233" t="s">
        <v>249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81</v>
      </c>
    </row>
    <row r="190" s="2" customFormat="1" ht="21.75" customHeight="1">
      <c r="A190" s="39"/>
      <c r="B190" s="40"/>
      <c r="C190" s="214" t="s">
        <v>250</v>
      </c>
      <c r="D190" s="214" t="s">
        <v>157</v>
      </c>
      <c r="E190" s="215" t="s">
        <v>251</v>
      </c>
      <c r="F190" s="216" t="s">
        <v>252</v>
      </c>
      <c r="G190" s="217" t="s">
        <v>160</v>
      </c>
      <c r="H190" s="218">
        <v>3</v>
      </c>
      <c r="I190" s="219"/>
      <c r="J190" s="220">
        <f>ROUND(I190*H190,2)</f>
        <v>0</v>
      </c>
      <c r="K190" s="216" t="s">
        <v>161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0.056000000000000001</v>
      </c>
      <c r="R190" s="223">
        <f>Q190*H190</f>
        <v>0.16800000000000001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162</v>
      </c>
      <c r="AT190" s="225" t="s">
        <v>157</v>
      </c>
      <c r="AU190" s="225" t="s">
        <v>81</v>
      </c>
      <c r="AY190" s="18" t="s">
        <v>154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162</v>
      </c>
      <c r="BM190" s="225" t="s">
        <v>253</v>
      </c>
    </row>
    <row r="191" s="2" customFormat="1">
      <c r="A191" s="39"/>
      <c r="B191" s="40"/>
      <c r="C191" s="41"/>
      <c r="D191" s="227" t="s">
        <v>164</v>
      </c>
      <c r="E191" s="41"/>
      <c r="F191" s="228" t="s">
        <v>254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81</v>
      </c>
    </row>
    <row r="192" s="2" customFormat="1">
      <c r="A192" s="39"/>
      <c r="B192" s="40"/>
      <c r="C192" s="41"/>
      <c r="D192" s="232" t="s">
        <v>166</v>
      </c>
      <c r="E192" s="41"/>
      <c r="F192" s="233" t="s">
        <v>255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81</v>
      </c>
    </row>
    <row r="193" s="2" customFormat="1" ht="24.15" customHeight="1">
      <c r="A193" s="39"/>
      <c r="B193" s="40"/>
      <c r="C193" s="214" t="s">
        <v>256</v>
      </c>
      <c r="D193" s="214" t="s">
        <v>157</v>
      </c>
      <c r="E193" s="215" t="s">
        <v>257</v>
      </c>
      <c r="F193" s="216" t="s">
        <v>258</v>
      </c>
      <c r="G193" s="217" t="s">
        <v>160</v>
      </c>
      <c r="H193" s="218">
        <v>3</v>
      </c>
      <c r="I193" s="219"/>
      <c r="J193" s="220">
        <f>ROUND(I193*H193,2)</f>
        <v>0</v>
      </c>
      <c r="K193" s="216" t="s">
        <v>161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0.037999999999999999</v>
      </c>
      <c r="R193" s="223">
        <f>Q193*H193</f>
        <v>0.11399999999999999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162</v>
      </c>
      <c r="AT193" s="225" t="s">
        <v>157</v>
      </c>
      <c r="AU193" s="225" t="s">
        <v>81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162</v>
      </c>
      <c r="BM193" s="225" t="s">
        <v>259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260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81</v>
      </c>
    </row>
    <row r="195" s="2" customFormat="1">
      <c r="A195" s="39"/>
      <c r="B195" s="40"/>
      <c r="C195" s="41"/>
      <c r="D195" s="232" t="s">
        <v>166</v>
      </c>
      <c r="E195" s="41"/>
      <c r="F195" s="233" t="s">
        <v>261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81</v>
      </c>
    </row>
    <row r="196" s="2" customFormat="1" ht="24.15" customHeight="1">
      <c r="A196" s="39"/>
      <c r="B196" s="40"/>
      <c r="C196" s="214" t="s">
        <v>262</v>
      </c>
      <c r="D196" s="214" t="s">
        <v>157</v>
      </c>
      <c r="E196" s="215" t="s">
        <v>263</v>
      </c>
      <c r="F196" s="216" t="s">
        <v>264</v>
      </c>
      <c r="G196" s="217" t="s">
        <v>265</v>
      </c>
      <c r="H196" s="218">
        <v>47.350000000000001</v>
      </c>
      <c r="I196" s="219"/>
      <c r="J196" s="220">
        <f>ROUND(I196*H196,2)</f>
        <v>0</v>
      </c>
      <c r="K196" s="216" t="s">
        <v>161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0.0015</v>
      </c>
      <c r="R196" s="223">
        <f>Q196*H196</f>
        <v>0.071025000000000005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162</v>
      </c>
      <c r="AT196" s="225" t="s">
        <v>157</v>
      </c>
      <c r="AU196" s="225" t="s">
        <v>81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162</v>
      </c>
      <c r="BM196" s="225" t="s">
        <v>266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267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81</v>
      </c>
    </row>
    <row r="198" s="2" customFormat="1">
      <c r="A198" s="39"/>
      <c r="B198" s="40"/>
      <c r="C198" s="41"/>
      <c r="D198" s="232" t="s">
        <v>166</v>
      </c>
      <c r="E198" s="41"/>
      <c r="F198" s="233" t="s">
        <v>268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81</v>
      </c>
    </row>
    <row r="199" s="13" customFormat="1">
      <c r="A199" s="13"/>
      <c r="B199" s="234"/>
      <c r="C199" s="235"/>
      <c r="D199" s="227" t="s">
        <v>168</v>
      </c>
      <c r="E199" s="236" t="s">
        <v>19</v>
      </c>
      <c r="F199" s="237" t="s">
        <v>269</v>
      </c>
      <c r="G199" s="235"/>
      <c r="H199" s="238">
        <v>8.8699999999999992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168</v>
      </c>
      <c r="AU199" s="244" t="s">
        <v>81</v>
      </c>
      <c r="AV199" s="13" t="s">
        <v>81</v>
      </c>
      <c r="AW199" s="13" t="s">
        <v>33</v>
      </c>
      <c r="AX199" s="13" t="s">
        <v>72</v>
      </c>
      <c r="AY199" s="244" t="s">
        <v>154</v>
      </c>
    </row>
    <row r="200" s="13" customFormat="1">
      <c r="A200" s="13"/>
      <c r="B200" s="234"/>
      <c r="C200" s="235"/>
      <c r="D200" s="227" t="s">
        <v>168</v>
      </c>
      <c r="E200" s="236" t="s">
        <v>19</v>
      </c>
      <c r="F200" s="237" t="s">
        <v>270</v>
      </c>
      <c r="G200" s="235"/>
      <c r="H200" s="238">
        <v>28.600000000000001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168</v>
      </c>
      <c r="AU200" s="244" t="s">
        <v>81</v>
      </c>
      <c r="AV200" s="13" t="s">
        <v>81</v>
      </c>
      <c r="AW200" s="13" t="s">
        <v>33</v>
      </c>
      <c r="AX200" s="13" t="s">
        <v>72</v>
      </c>
      <c r="AY200" s="244" t="s">
        <v>154</v>
      </c>
    </row>
    <row r="201" s="13" customFormat="1">
      <c r="A201" s="13"/>
      <c r="B201" s="234"/>
      <c r="C201" s="235"/>
      <c r="D201" s="227" t="s">
        <v>168</v>
      </c>
      <c r="E201" s="236" t="s">
        <v>19</v>
      </c>
      <c r="F201" s="237" t="s">
        <v>271</v>
      </c>
      <c r="G201" s="235"/>
      <c r="H201" s="238">
        <v>9.8800000000000008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168</v>
      </c>
      <c r="AU201" s="244" t="s">
        <v>81</v>
      </c>
      <c r="AV201" s="13" t="s">
        <v>81</v>
      </c>
      <c r="AW201" s="13" t="s">
        <v>33</v>
      </c>
      <c r="AX201" s="13" t="s">
        <v>72</v>
      </c>
      <c r="AY201" s="244" t="s">
        <v>154</v>
      </c>
    </row>
    <row r="202" s="14" customFormat="1">
      <c r="A202" s="14"/>
      <c r="B202" s="245"/>
      <c r="C202" s="246"/>
      <c r="D202" s="227" t="s">
        <v>168</v>
      </c>
      <c r="E202" s="247" t="s">
        <v>19</v>
      </c>
      <c r="F202" s="248" t="s">
        <v>171</v>
      </c>
      <c r="G202" s="246"/>
      <c r="H202" s="249">
        <v>47.350000000000001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168</v>
      </c>
      <c r="AU202" s="255" t="s">
        <v>81</v>
      </c>
      <c r="AV202" s="14" t="s">
        <v>162</v>
      </c>
      <c r="AW202" s="14" t="s">
        <v>33</v>
      </c>
      <c r="AX202" s="14" t="s">
        <v>79</v>
      </c>
      <c r="AY202" s="255" t="s">
        <v>154</v>
      </c>
    </row>
    <row r="203" s="2" customFormat="1" ht="21.75" customHeight="1">
      <c r="A203" s="39"/>
      <c r="B203" s="40"/>
      <c r="C203" s="214" t="s">
        <v>272</v>
      </c>
      <c r="D203" s="214" t="s">
        <v>157</v>
      </c>
      <c r="E203" s="215" t="s">
        <v>273</v>
      </c>
      <c r="F203" s="216" t="s">
        <v>274</v>
      </c>
      <c r="G203" s="217" t="s">
        <v>275</v>
      </c>
      <c r="H203" s="218">
        <v>2</v>
      </c>
      <c r="I203" s="219"/>
      <c r="J203" s="220">
        <f>ROUND(I203*H203,2)</f>
        <v>0</v>
      </c>
      <c r="K203" s="216" t="s">
        <v>19</v>
      </c>
      <c r="L203" s="45"/>
      <c r="M203" s="221" t="s">
        <v>19</v>
      </c>
      <c r="N203" s="222" t="s">
        <v>43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162</v>
      </c>
      <c r="AT203" s="225" t="s">
        <v>157</v>
      </c>
      <c r="AU203" s="225" t="s">
        <v>81</v>
      </c>
      <c r="AY203" s="18" t="s">
        <v>154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162</v>
      </c>
      <c r="BM203" s="225" t="s">
        <v>276</v>
      </c>
    </row>
    <row r="204" s="2" customFormat="1">
      <c r="A204" s="39"/>
      <c r="B204" s="40"/>
      <c r="C204" s="41"/>
      <c r="D204" s="227" t="s">
        <v>164</v>
      </c>
      <c r="E204" s="41"/>
      <c r="F204" s="228" t="s">
        <v>274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164</v>
      </c>
      <c r="AU204" s="18" t="s">
        <v>81</v>
      </c>
    </row>
    <row r="205" s="2" customFormat="1">
      <c r="A205" s="39"/>
      <c r="B205" s="40"/>
      <c r="C205" s="41"/>
      <c r="D205" s="227" t="s">
        <v>277</v>
      </c>
      <c r="E205" s="41"/>
      <c r="F205" s="256" t="s">
        <v>278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277</v>
      </c>
      <c r="AU205" s="18" t="s">
        <v>81</v>
      </c>
    </row>
    <row r="206" s="2" customFormat="1" ht="24.15" customHeight="1">
      <c r="A206" s="39"/>
      <c r="B206" s="40"/>
      <c r="C206" s="214" t="s">
        <v>279</v>
      </c>
      <c r="D206" s="214" t="s">
        <v>157</v>
      </c>
      <c r="E206" s="215" t="s">
        <v>280</v>
      </c>
      <c r="F206" s="216" t="s">
        <v>281</v>
      </c>
      <c r="G206" s="217" t="s">
        <v>282</v>
      </c>
      <c r="H206" s="218">
        <v>0.023</v>
      </c>
      <c r="I206" s="219"/>
      <c r="J206" s="220">
        <f>ROUND(I206*H206,2)</f>
        <v>0</v>
      </c>
      <c r="K206" s="216" t="s">
        <v>161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2.5018699999999998</v>
      </c>
      <c r="R206" s="223">
        <f>Q206*H206</f>
        <v>0.057543009999999992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162</v>
      </c>
      <c r="AT206" s="225" t="s">
        <v>157</v>
      </c>
      <c r="AU206" s="225" t="s">
        <v>81</v>
      </c>
      <c r="AY206" s="18" t="s">
        <v>154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162</v>
      </c>
      <c r="BM206" s="225" t="s">
        <v>283</v>
      </c>
    </row>
    <row r="207" s="2" customFormat="1">
      <c r="A207" s="39"/>
      <c r="B207" s="40"/>
      <c r="C207" s="41"/>
      <c r="D207" s="227" t="s">
        <v>164</v>
      </c>
      <c r="E207" s="41"/>
      <c r="F207" s="228" t="s">
        <v>284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164</v>
      </c>
      <c r="AU207" s="18" t="s">
        <v>81</v>
      </c>
    </row>
    <row r="208" s="2" customFormat="1">
      <c r="A208" s="39"/>
      <c r="B208" s="40"/>
      <c r="C208" s="41"/>
      <c r="D208" s="232" t="s">
        <v>166</v>
      </c>
      <c r="E208" s="41"/>
      <c r="F208" s="233" t="s">
        <v>285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166</v>
      </c>
      <c r="AU208" s="18" t="s">
        <v>81</v>
      </c>
    </row>
    <row r="209" s="13" customFormat="1">
      <c r="A209" s="13"/>
      <c r="B209" s="234"/>
      <c r="C209" s="235"/>
      <c r="D209" s="227" t="s">
        <v>168</v>
      </c>
      <c r="E209" s="236" t="s">
        <v>19</v>
      </c>
      <c r="F209" s="237" t="s">
        <v>286</v>
      </c>
      <c r="G209" s="235"/>
      <c r="H209" s="238">
        <v>0.036999999999999998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168</v>
      </c>
      <c r="AU209" s="244" t="s">
        <v>81</v>
      </c>
      <c r="AV209" s="13" t="s">
        <v>81</v>
      </c>
      <c r="AW209" s="13" t="s">
        <v>33</v>
      </c>
      <c r="AX209" s="13" t="s">
        <v>72</v>
      </c>
      <c r="AY209" s="244" t="s">
        <v>154</v>
      </c>
    </row>
    <row r="210" s="13" customFormat="1">
      <c r="A210" s="13"/>
      <c r="B210" s="234"/>
      <c r="C210" s="235"/>
      <c r="D210" s="227" t="s">
        <v>168</v>
      </c>
      <c r="E210" s="236" t="s">
        <v>19</v>
      </c>
      <c r="F210" s="237" t="s">
        <v>287</v>
      </c>
      <c r="G210" s="235"/>
      <c r="H210" s="238">
        <v>-0.014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168</v>
      </c>
      <c r="AU210" s="244" t="s">
        <v>81</v>
      </c>
      <c r="AV210" s="13" t="s">
        <v>81</v>
      </c>
      <c r="AW210" s="13" t="s">
        <v>33</v>
      </c>
      <c r="AX210" s="13" t="s">
        <v>72</v>
      </c>
      <c r="AY210" s="244" t="s">
        <v>154</v>
      </c>
    </row>
    <row r="211" s="14" customFormat="1">
      <c r="A211" s="14"/>
      <c r="B211" s="245"/>
      <c r="C211" s="246"/>
      <c r="D211" s="227" t="s">
        <v>168</v>
      </c>
      <c r="E211" s="247" t="s">
        <v>19</v>
      </c>
      <c r="F211" s="248" t="s">
        <v>171</v>
      </c>
      <c r="G211" s="246"/>
      <c r="H211" s="249">
        <v>0.023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168</v>
      </c>
      <c r="AU211" s="255" t="s">
        <v>81</v>
      </c>
      <c r="AV211" s="14" t="s">
        <v>162</v>
      </c>
      <c r="AW211" s="14" t="s">
        <v>33</v>
      </c>
      <c r="AX211" s="14" t="s">
        <v>79</v>
      </c>
      <c r="AY211" s="255" t="s">
        <v>154</v>
      </c>
    </row>
    <row r="212" s="12" customFormat="1" ht="22.8" customHeight="1">
      <c r="A212" s="12"/>
      <c r="B212" s="198"/>
      <c r="C212" s="199"/>
      <c r="D212" s="200" t="s">
        <v>71</v>
      </c>
      <c r="E212" s="212" t="s">
        <v>214</v>
      </c>
      <c r="F212" s="212" t="s">
        <v>288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SUM(P213:P265)</f>
        <v>0</v>
      </c>
      <c r="Q212" s="206"/>
      <c r="R212" s="207">
        <f>SUM(R213:R265)</f>
        <v>0.0044424000000000009</v>
      </c>
      <c r="S212" s="206"/>
      <c r="T212" s="208">
        <f>SUM(T213:T265)</f>
        <v>5.1843332000000002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79</v>
      </c>
      <c r="AT212" s="210" t="s">
        <v>71</v>
      </c>
      <c r="AU212" s="210" t="s">
        <v>79</v>
      </c>
      <c r="AY212" s="209" t="s">
        <v>154</v>
      </c>
      <c r="BK212" s="211">
        <f>SUM(BK213:BK265)</f>
        <v>0</v>
      </c>
    </row>
    <row r="213" s="2" customFormat="1" ht="33" customHeight="1">
      <c r="A213" s="39"/>
      <c r="B213" s="40"/>
      <c r="C213" s="214" t="s">
        <v>289</v>
      </c>
      <c r="D213" s="214" t="s">
        <v>157</v>
      </c>
      <c r="E213" s="215" t="s">
        <v>290</v>
      </c>
      <c r="F213" s="216" t="s">
        <v>291</v>
      </c>
      <c r="G213" s="217" t="s">
        <v>160</v>
      </c>
      <c r="H213" s="218">
        <v>86.810000000000002</v>
      </c>
      <c r="I213" s="219"/>
      <c r="J213" s="220">
        <f>ROUND(I213*H213,2)</f>
        <v>0</v>
      </c>
      <c r="K213" s="216" t="s">
        <v>161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162</v>
      </c>
      <c r="AT213" s="225" t="s">
        <v>157</v>
      </c>
      <c r="AU213" s="225" t="s">
        <v>81</v>
      </c>
      <c r="AY213" s="18" t="s">
        <v>154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79</v>
      </c>
      <c r="BK213" s="226">
        <f>ROUND(I213*H213,2)</f>
        <v>0</v>
      </c>
      <c r="BL213" s="18" t="s">
        <v>162</v>
      </c>
      <c r="BM213" s="225" t="s">
        <v>292</v>
      </c>
    </row>
    <row r="214" s="2" customFormat="1">
      <c r="A214" s="39"/>
      <c r="B214" s="40"/>
      <c r="C214" s="41"/>
      <c r="D214" s="227" t="s">
        <v>164</v>
      </c>
      <c r="E214" s="41"/>
      <c r="F214" s="228" t="s">
        <v>293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164</v>
      </c>
      <c r="AU214" s="18" t="s">
        <v>81</v>
      </c>
    </row>
    <row r="215" s="2" customFormat="1">
      <c r="A215" s="39"/>
      <c r="B215" s="40"/>
      <c r="C215" s="41"/>
      <c r="D215" s="232" t="s">
        <v>166</v>
      </c>
      <c r="E215" s="41"/>
      <c r="F215" s="233" t="s">
        <v>294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166</v>
      </c>
      <c r="AU215" s="18" t="s">
        <v>81</v>
      </c>
    </row>
    <row r="216" s="13" customFormat="1">
      <c r="A216" s="13"/>
      <c r="B216" s="234"/>
      <c r="C216" s="235"/>
      <c r="D216" s="227" t="s">
        <v>168</v>
      </c>
      <c r="E216" s="236" t="s">
        <v>19</v>
      </c>
      <c r="F216" s="237" t="s">
        <v>177</v>
      </c>
      <c r="G216" s="235"/>
      <c r="H216" s="238">
        <v>86.810000000000002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168</v>
      </c>
      <c r="AU216" s="244" t="s">
        <v>81</v>
      </c>
      <c r="AV216" s="13" t="s">
        <v>81</v>
      </c>
      <c r="AW216" s="13" t="s">
        <v>33</v>
      </c>
      <c r="AX216" s="13" t="s">
        <v>72</v>
      </c>
      <c r="AY216" s="244" t="s">
        <v>154</v>
      </c>
    </row>
    <row r="217" s="14" customFormat="1">
      <c r="A217" s="14"/>
      <c r="B217" s="245"/>
      <c r="C217" s="246"/>
      <c r="D217" s="227" t="s">
        <v>168</v>
      </c>
      <c r="E217" s="247" t="s">
        <v>19</v>
      </c>
      <c r="F217" s="248" t="s">
        <v>171</v>
      </c>
      <c r="G217" s="246"/>
      <c r="H217" s="249">
        <v>86.810000000000002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168</v>
      </c>
      <c r="AU217" s="255" t="s">
        <v>81</v>
      </c>
      <c r="AV217" s="14" t="s">
        <v>162</v>
      </c>
      <c r="AW217" s="14" t="s">
        <v>33</v>
      </c>
      <c r="AX217" s="14" t="s">
        <v>79</v>
      </c>
      <c r="AY217" s="255" t="s">
        <v>154</v>
      </c>
    </row>
    <row r="218" s="2" customFormat="1" ht="24.15" customHeight="1">
      <c r="A218" s="39"/>
      <c r="B218" s="40"/>
      <c r="C218" s="214" t="s">
        <v>7</v>
      </c>
      <c r="D218" s="214" t="s">
        <v>157</v>
      </c>
      <c r="E218" s="215" t="s">
        <v>295</v>
      </c>
      <c r="F218" s="216" t="s">
        <v>296</v>
      </c>
      <c r="G218" s="217" t="s">
        <v>160</v>
      </c>
      <c r="H218" s="218">
        <v>86.810000000000002</v>
      </c>
      <c r="I218" s="219"/>
      <c r="J218" s="220">
        <f>ROUND(I218*H218,2)</f>
        <v>0</v>
      </c>
      <c r="K218" s="216" t="s">
        <v>161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4.0000000000000003E-05</v>
      </c>
      <c r="R218" s="223">
        <f>Q218*H218</f>
        <v>0.0034724000000000005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162</v>
      </c>
      <c r="AT218" s="225" t="s">
        <v>157</v>
      </c>
      <c r="AU218" s="225" t="s">
        <v>81</v>
      </c>
      <c r="AY218" s="18" t="s">
        <v>154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162</v>
      </c>
      <c r="BM218" s="225" t="s">
        <v>297</v>
      </c>
    </row>
    <row r="219" s="2" customFormat="1">
      <c r="A219" s="39"/>
      <c r="B219" s="40"/>
      <c r="C219" s="41"/>
      <c r="D219" s="227" t="s">
        <v>164</v>
      </c>
      <c r="E219" s="41"/>
      <c r="F219" s="228" t="s">
        <v>298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164</v>
      </c>
      <c r="AU219" s="18" t="s">
        <v>81</v>
      </c>
    </row>
    <row r="220" s="2" customFormat="1">
      <c r="A220" s="39"/>
      <c r="B220" s="40"/>
      <c r="C220" s="41"/>
      <c r="D220" s="232" t="s">
        <v>166</v>
      </c>
      <c r="E220" s="41"/>
      <c r="F220" s="233" t="s">
        <v>299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166</v>
      </c>
      <c r="AU220" s="18" t="s">
        <v>81</v>
      </c>
    </row>
    <row r="221" s="13" customFormat="1">
      <c r="A221" s="13"/>
      <c r="B221" s="234"/>
      <c r="C221" s="235"/>
      <c r="D221" s="227" t="s">
        <v>168</v>
      </c>
      <c r="E221" s="236" t="s">
        <v>19</v>
      </c>
      <c r="F221" s="237" t="s">
        <v>177</v>
      </c>
      <c r="G221" s="235"/>
      <c r="H221" s="238">
        <v>86.810000000000002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168</v>
      </c>
      <c r="AU221" s="244" t="s">
        <v>81</v>
      </c>
      <c r="AV221" s="13" t="s">
        <v>81</v>
      </c>
      <c r="AW221" s="13" t="s">
        <v>33</v>
      </c>
      <c r="AX221" s="13" t="s">
        <v>72</v>
      </c>
      <c r="AY221" s="244" t="s">
        <v>154</v>
      </c>
    </row>
    <row r="222" s="14" customFormat="1">
      <c r="A222" s="14"/>
      <c r="B222" s="245"/>
      <c r="C222" s="246"/>
      <c r="D222" s="227" t="s">
        <v>168</v>
      </c>
      <c r="E222" s="247" t="s">
        <v>19</v>
      </c>
      <c r="F222" s="248" t="s">
        <v>171</v>
      </c>
      <c r="G222" s="246"/>
      <c r="H222" s="249">
        <v>86.810000000000002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168</v>
      </c>
      <c r="AU222" s="255" t="s">
        <v>81</v>
      </c>
      <c r="AV222" s="14" t="s">
        <v>162</v>
      </c>
      <c r="AW222" s="14" t="s">
        <v>33</v>
      </c>
      <c r="AX222" s="14" t="s">
        <v>79</v>
      </c>
      <c r="AY222" s="255" t="s">
        <v>154</v>
      </c>
    </row>
    <row r="223" s="2" customFormat="1" ht="21.75" customHeight="1">
      <c r="A223" s="39"/>
      <c r="B223" s="40"/>
      <c r="C223" s="214" t="s">
        <v>300</v>
      </c>
      <c r="D223" s="214" t="s">
        <v>157</v>
      </c>
      <c r="E223" s="215" t="s">
        <v>301</v>
      </c>
      <c r="F223" s="216" t="s">
        <v>302</v>
      </c>
      <c r="G223" s="217" t="s">
        <v>160</v>
      </c>
      <c r="H223" s="218">
        <v>86.810000000000002</v>
      </c>
      <c r="I223" s="219"/>
      <c r="J223" s="220">
        <f>ROUND(I223*H223,2)</f>
        <v>0</v>
      </c>
      <c r="K223" s="216" t="s">
        <v>161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162</v>
      </c>
      <c r="AT223" s="225" t="s">
        <v>157</v>
      </c>
      <c r="AU223" s="225" t="s">
        <v>81</v>
      </c>
      <c r="AY223" s="18" t="s">
        <v>154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162</v>
      </c>
      <c r="BM223" s="225" t="s">
        <v>303</v>
      </c>
    </row>
    <row r="224" s="2" customFormat="1">
      <c r="A224" s="39"/>
      <c r="B224" s="40"/>
      <c r="C224" s="41"/>
      <c r="D224" s="227" t="s">
        <v>164</v>
      </c>
      <c r="E224" s="41"/>
      <c r="F224" s="228" t="s">
        <v>302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164</v>
      </c>
      <c r="AU224" s="18" t="s">
        <v>81</v>
      </c>
    </row>
    <row r="225" s="2" customFormat="1">
      <c r="A225" s="39"/>
      <c r="B225" s="40"/>
      <c r="C225" s="41"/>
      <c r="D225" s="232" t="s">
        <v>166</v>
      </c>
      <c r="E225" s="41"/>
      <c r="F225" s="233" t="s">
        <v>304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81</v>
      </c>
    </row>
    <row r="226" s="13" customFormat="1">
      <c r="A226" s="13"/>
      <c r="B226" s="234"/>
      <c r="C226" s="235"/>
      <c r="D226" s="227" t="s">
        <v>168</v>
      </c>
      <c r="E226" s="236" t="s">
        <v>19</v>
      </c>
      <c r="F226" s="237" t="s">
        <v>177</v>
      </c>
      <c r="G226" s="235"/>
      <c r="H226" s="238">
        <v>86.810000000000002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168</v>
      </c>
      <c r="AU226" s="244" t="s">
        <v>81</v>
      </c>
      <c r="AV226" s="13" t="s">
        <v>81</v>
      </c>
      <c r="AW226" s="13" t="s">
        <v>33</v>
      </c>
      <c r="AX226" s="13" t="s">
        <v>72</v>
      </c>
      <c r="AY226" s="244" t="s">
        <v>154</v>
      </c>
    </row>
    <row r="227" s="14" customFormat="1">
      <c r="A227" s="14"/>
      <c r="B227" s="245"/>
      <c r="C227" s="246"/>
      <c r="D227" s="227" t="s">
        <v>168</v>
      </c>
      <c r="E227" s="247" t="s">
        <v>19</v>
      </c>
      <c r="F227" s="248" t="s">
        <v>171</v>
      </c>
      <c r="G227" s="246"/>
      <c r="H227" s="249">
        <v>86.810000000000002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168</v>
      </c>
      <c r="AU227" s="255" t="s">
        <v>81</v>
      </c>
      <c r="AV227" s="14" t="s">
        <v>162</v>
      </c>
      <c r="AW227" s="14" t="s">
        <v>33</v>
      </c>
      <c r="AX227" s="14" t="s">
        <v>79</v>
      </c>
      <c r="AY227" s="255" t="s">
        <v>154</v>
      </c>
    </row>
    <row r="228" s="2" customFormat="1" ht="24.15" customHeight="1">
      <c r="A228" s="39"/>
      <c r="B228" s="40"/>
      <c r="C228" s="214" t="s">
        <v>305</v>
      </c>
      <c r="D228" s="214" t="s">
        <v>157</v>
      </c>
      <c r="E228" s="215" t="s">
        <v>306</v>
      </c>
      <c r="F228" s="216" t="s">
        <v>307</v>
      </c>
      <c r="G228" s="217" t="s">
        <v>265</v>
      </c>
      <c r="H228" s="218">
        <v>0.5</v>
      </c>
      <c r="I228" s="219"/>
      <c r="J228" s="220">
        <f>ROUND(I228*H228,2)</f>
        <v>0</v>
      </c>
      <c r="K228" s="216" t="s">
        <v>161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0.00076000000000000004</v>
      </c>
      <c r="R228" s="223">
        <f>Q228*H228</f>
        <v>0.00038000000000000002</v>
      </c>
      <c r="S228" s="223">
        <v>0.0020999999999999999</v>
      </c>
      <c r="T228" s="224">
        <f>S228*H228</f>
        <v>0.0010499999999999999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162</v>
      </c>
      <c r="AT228" s="225" t="s">
        <v>157</v>
      </c>
      <c r="AU228" s="225" t="s">
        <v>81</v>
      </c>
      <c r="AY228" s="18" t="s">
        <v>154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162</v>
      </c>
      <c r="BM228" s="225" t="s">
        <v>308</v>
      </c>
    </row>
    <row r="229" s="2" customFormat="1">
      <c r="A229" s="39"/>
      <c r="B229" s="40"/>
      <c r="C229" s="41"/>
      <c r="D229" s="227" t="s">
        <v>164</v>
      </c>
      <c r="E229" s="41"/>
      <c r="F229" s="228" t="s">
        <v>309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164</v>
      </c>
      <c r="AU229" s="18" t="s">
        <v>81</v>
      </c>
    </row>
    <row r="230" s="2" customFormat="1">
      <c r="A230" s="39"/>
      <c r="B230" s="40"/>
      <c r="C230" s="41"/>
      <c r="D230" s="232" t="s">
        <v>166</v>
      </c>
      <c r="E230" s="41"/>
      <c r="F230" s="233" t="s">
        <v>310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166</v>
      </c>
      <c r="AU230" s="18" t="s">
        <v>81</v>
      </c>
    </row>
    <row r="231" s="13" customFormat="1">
      <c r="A231" s="13"/>
      <c r="B231" s="234"/>
      <c r="C231" s="235"/>
      <c r="D231" s="227" t="s">
        <v>168</v>
      </c>
      <c r="E231" s="236" t="s">
        <v>19</v>
      </c>
      <c r="F231" s="237" t="s">
        <v>311</v>
      </c>
      <c r="G231" s="235"/>
      <c r="H231" s="238">
        <v>0.5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168</v>
      </c>
      <c r="AU231" s="244" t="s">
        <v>81</v>
      </c>
      <c r="AV231" s="13" t="s">
        <v>81</v>
      </c>
      <c r="AW231" s="13" t="s">
        <v>33</v>
      </c>
      <c r="AX231" s="13" t="s">
        <v>72</v>
      </c>
      <c r="AY231" s="244" t="s">
        <v>154</v>
      </c>
    </row>
    <row r="232" s="14" customFormat="1">
      <c r="A232" s="14"/>
      <c r="B232" s="245"/>
      <c r="C232" s="246"/>
      <c r="D232" s="227" t="s">
        <v>168</v>
      </c>
      <c r="E232" s="247" t="s">
        <v>19</v>
      </c>
      <c r="F232" s="248" t="s">
        <v>171</v>
      </c>
      <c r="G232" s="246"/>
      <c r="H232" s="249">
        <v>0.5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168</v>
      </c>
      <c r="AU232" s="255" t="s">
        <v>81</v>
      </c>
      <c r="AV232" s="14" t="s">
        <v>162</v>
      </c>
      <c r="AW232" s="14" t="s">
        <v>33</v>
      </c>
      <c r="AX232" s="14" t="s">
        <v>79</v>
      </c>
      <c r="AY232" s="255" t="s">
        <v>154</v>
      </c>
    </row>
    <row r="233" s="2" customFormat="1" ht="24.15" customHeight="1">
      <c r="A233" s="39"/>
      <c r="B233" s="40"/>
      <c r="C233" s="214" t="s">
        <v>312</v>
      </c>
      <c r="D233" s="214" t="s">
        <v>157</v>
      </c>
      <c r="E233" s="215" t="s">
        <v>313</v>
      </c>
      <c r="F233" s="216" t="s">
        <v>314</v>
      </c>
      <c r="G233" s="217" t="s">
        <v>265</v>
      </c>
      <c r="H233" s="218">
        <v>0.5</v>
      </c>
      <c r="I233" s="219"/>
      <c r="J233" s="220">
        <f>ROUND(I233*H233,2)</f>
        <v>0</v>
      </c>
      <c r="K233" s="216" t="s">
        <v>161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0.0011800000000000001</v>
      </c>
      <c r="R233" s="223">
        <f>Q233*H233</f>
        <v>0.00059000000000000003</v>
      </c>
      <c r="S233" s="223">
        <v>0.014</v>
      </c>
      <c r="T233" s="224">
        <f>S233*H233</f>
        <v>0.0070000000000000001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162</v>
      </c>
      <c r="AT233" s="225" t="s">
        <v>157</v>
      </c>
      <c r="AU233" s="225" t="s">
        <v>81</v>
      </c>
      <c r="AY233" s="18" t="s">
        <v>154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79</v>
      </c>
      <c r="BK233" s="226">
        <f>ROUND(I233*H233,2)</f>
        <v>0</v>
      </c>
      <c r="BL233" s="18" t="s">
        <v>162</v>
      </c>
      <c r="BM233" s="225" t="s">
        <v>315</v>
      </c>
    </row>
    <row r="234" s="2" customFormat="1">
      <c r="A234" s="39"/>
      <c r="B234" s="40"/>
      <c r="C234" s="41"/>
      <c r="D234" s="227" t="s">
        <v>164</v>
      </c>
      <c r="E234" s="41"/>
      <c r="F234" s="228" t="s">
        <v>316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164</v>
      </c>
      <c r="AU234" s="18" t="s">
        <v>81</v>
      </c>
    </row>
    <row r="235" s="2" customFormat="1">
      <c r="A235" s="39"/>
      <c r="B235" s="40"/>
      <c r="C235" s="41"/>
      <c r="D235" s="232" t="s">
        <v>166</v>
      </c>
      <c r="E235" s="41"/>
      <c r="F235" s="233" t="s">
        <v>317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81</v>
      </c>
    </row>
    <row r="236" s="13" customFormat="1">
      <c r="A236" s="13"/>
      <c r="B236" s="234"/>
      <c r="C236" s="235"/>
      <c r="D236" s="227" t="s">
        <v>168</v>
      </c>
      <c r="E236" s="236" t="s">
        <v>19</v>
      </c>
      <c r="F236" s="237" t="s">
        <v>311</v>
      </c>
      <c r="G236" s="235"/>
      <c r="H236" s="238">
        <v>0.5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168</v>
      </c>
      <c r="AU236" s="244" t="s">
        <v>81</v>
      </c>
      <c r="AV236" s="13" t="s">
        <v>81</v>
      </c>
      <c r="AW236" s="13" t="s">
        <v>33</v>
      </c>
      <c r="AX236" s="13" t="s">
        <v>72</v>
      </c>
      <c r="AY236" s="244" t="s">
        <v>154</v>
      </c>
    </row>
    <row r="237" s="14" customFormat="1">
      <c r="A237" s="14"/>
      <c r="B237" s="245"/>
      <c r="C237" s="246"/>
      <c r="D237" s="227" t="s">
        <v>168</v>
      </c>
      <c r="E237" s="247" t="s">
        <v>19</v>
      </c>
      <c r="F237" s="248" t="s">
        <v>171</v>
      </c>
      <c r="G237" s="246"/>
      <c r="H237" s="249">
        <v>0.5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168</v>
      </c>
      <c r="AU237" s="255" t="s">
        <v>81</v>
      </c>
      <c r="AV237" s="14" t="s">
        <v>162</v>
      </c>
      <c r="AW237" s="14" t="s">
        <v>33</v>
      </c>
      <c r="AX237" s="14" t="s">
        <v>79</v>
      </c>
      <c r="AY237" s="255" t="s">
        <v>154</v>
      </c>
    </row>
    <row r="238" s="2" customFormat="1" ht="37.8" customHeight="1">
      <c r="A238" s="39"/>
      <c r="B238" s="40"/>
      <c r="C238" s="214" t="s">
        <v>318</v>
      </c>
      <c r="D238" s="214" t="s">
        <v>157</v>
      </c>
      <c r="E238" s="215" t="s">
        <v>319</v>
      </c>
      <c r="F238" s="216" t="s">
        <v>320</v>
      </c>
      <c r="G238" s="217" t="s">
        <v>160</v>
      </c>
      <c r="H238" s="218">
        <v>99.995000000000005</v>
      </c>
      <c r="I238" s="219"/>
      <c r="J238" s="220">
        <f>ROUND(I238*H238,2)</f>
        <v>0</v>
      </c>
      <c r="K238" s="216" t="s">
        <v>161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0.045999999999999999</v>
      </c>
      <c r="T238" s="224">
        <f>S238*H238</f>
        <v>4.5997700000000004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162</v>
      </c>
      <c r="AT238" s="225" t="s">
        <v>157</v>
      </c>
      <c r="AU238" s="225" t="s">
        <v>81</v>
      </c>
      <c r="AY238" s="18" t="s">
        <v>154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79</v>
      </c>
      <c r="BK238" s="226">
        <f>ROUND(I238*H238,2)</f>
        <v>0</v>
      </c>
      <c r="BL238" s="18" t="s">
        <v>162</v>
      </c>
      <c r="BM238" s="225" t="s">
        <v>321</v>
      </c>
    </row>
    <row r="239" s="2" customFormat="1">
      <c r="A239" s="39"/>
      <c r="B239" s="40"/>
      <c r="C239" s="41"/>
      <c r="D239" s="227" t="s">
        <v>164</v>
      </c>
      <c r="E239" s="41"/>
      <c r="F239" s="228" t="s">
        <v>322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164</v>
      </c>
      <c r="AU239" s="18" t="s">
        <v>81</v>
      </c>
    </row>
    <row r="240" s="2" customFormat="1">
      <c r="A240" s="39"/>
      <c r="B240" s="40"/>
      <c r="C240" s="41"/>
      <c r="D240" s="232" t="s">
        <v>166</v>
      </c>
      <c r="E240" s="41"/>
      <c r="F240" s="233" t="s">
        <v>323</v>
      </c>
      <c r="G240" s="41"/>
      <c r="H240" s="41"/>
      <c r="I240" s="229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166</v>
      </c>
      <c r="AU240" s="18" t="s">
        <v>81</v>
      </c>
    </row>
    <row r="241" s="13" customFormat="1">
      <c r="A241" s="13"/>
      <c r="B241" s="234"/>
      <c r="C241" s="235"/>
      <c r="D241" s="227" t="s">
        <v>168</v>
      </c>
      <c r="E241" s="236" t="s">
        <v>19</v>
      </c>
      <c r="F241" s="237" t="s">
        <v>199</v>
      </c>
      <c r="G241" s="235"/>
      <c r="H241" s="238">
        <v>126.101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168</v>
      </c>
      <c r="AU241" s="244" t="s">
        <v>81</v>
      </c>
      <c r="AV241" s="13" t="s">
        <v>81</v>
      </c>
      <c r="AW241" s="13" t="s">
        <v>33</v>
      </c>
      <c r="AX241" s="13" t="s">
        <v>72</v>
      </c>
      <c r="AY241" s="244" t="s">
        <v>154</v>
      </c>
    </row>
    <row r="242" s="13" customFormat="1">
      <c r="A242" s="13"/>
      <c r="B242" s="234"/>
      <c r="C242" s="235"/>
      <c r="D242" s="227" t="s">
        <v>168</v>
      </c>
      <c r="E242" s="236" t="s">
        <v>19</v>
      </c>
      <c r="F242" s="237" t="s">
        <v>200</v>
      </c>
      <c r="G242" s="235"/>
      <c r="H242" s="238">
        <v>-3.5459999999999998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168</v>
      </c>
      <c r="AU242" s="244" t="s">
        <v>81</v>
      </c>
      <c r="AV242" s="13" t="s">
        <v>81</v>
      </c>
      <c r="AW242" s="13" t="s">
        <v>33</v>
      </c>
      <c r="AX242" s="13" t="s">
        <v>72</v>
      </c>
      <c r="AY242" s="244" t="s">
        <v>154</v>
      </c>
    </row>
    <row r="243" s="13" customFormat="1">
      <c r="A243" s="13"/>
      <c r="B243" s="234"/>
      <c r="C243" s="235"/>
      <c r="D243" s="227" t="s">
        <v>168</v>
      </c>
      <c r="E243" s="236" t="s">
        <v>19</v>
      </c>
      <c r="F243" s="237" t="s">
        <v>201</v>
      </c>
      <c r="G243" s="235"/>
      <c r="H243" s="238">
        <v>-22.559999999999999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168</v>
      </c>
      <c r="AU243" s="244" t="s">
        <v>81</v>
      </c>
      <c r="AV243" s="13" t="s">
        <v>81</v>
      </c>
      <c r="AW243" s="13" t="s">
        <v>33</v>
      </c>
      <c r="AX243" s="13" t="s">
        <v>72</v>
      </c>
      <c r="AY243" s="244" t="s">
        <v>154</v>
      </c>
    </row>
    <row r="244" s="14" customFormat="1">
      <c r="A244" s="14"/>
      <c r="B244" s="245"/>
      <c r="C244" s="246"/>
      <c r="D244" s="227" t="s">
        <v>168</v>
      </c>
      <c r="E244" s="247" t="s">
        <v>19</v>
      </c>
      <c r="F244" s="248" t="s">
        <v>171</v>
      </c>
      <c r="G244" s="246"/>
      <c r="H244" s="249">
        <v>99.995000000000005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168</v>
      </c>
      <c r="AU244" s="255" t="s">
        <v>81</v>
      </c>
      <c r="AV244" s="14" t="s">
        <v>162</v>
      </c>
      <c r="AW244" s="14" t="s">
        <v>33</v>
      </c>
      <c r="AX244" s="14" t="s">
        <v>79</v>
      </c>
      <c r="AY244" s="255" t="s">
        <v>154</v>
      </c>
    </row>
    <row r="245" s="2" customFormat="1" ht="24.15" customHeight="1">
      <c r="A245" s="39"/>
      <c r="B245" s="40"/>
      <c r="C245" s="214" t="s">
        <v>324</v>
      </c>
      <c r="D245" s="214" t="s">
        <v>157</v>
      </c>
      <c r="E245" s="215" t="s">
        <v>325</v>
      </c>
      <c r="F245" s="216" t="s">
        <v>326</v>
      </c>
      <c r="G245" s="217" t="s">
        <v>160</v>
      </c>
      <c r="H245" s="218">
        <v>98.042000000000002</v>
      </c>
      <c r="I245" s="219"/>
      <c r="J245" s="220">
        <f>ROUND(I245*H245,2)</f>
        <v>0</v>
      </c>
      <c r="K245" s="216" t="s">
        <v>161</v>
      </c>
      <c r="L245" s="45"/>
      <c r="M245" s="221" t="s">
        <v>19</v>
      </c>
      <c r="N245" s="222" t="s">
        <v>43</v>
      </c>
      <c r="O245" s="85"/>
      <c r="P245" s="223">
        <f>O245*H245</f>
        <v>0</v>
      </c>
      <c r="Q245" s="223">
        <v>0</v>
      </c>
      <c r="R245" s="223">
        <f>Q245*H245</f>
        <v>0</v>
      </c>
      <c r="S245" s="223">
        <v>0.0025999999999999999</v>
      </c>
      <c r="T245" s="224">
        <f>S245*H245</f>
        <v>0.2549092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162</v>
      </c>
      <c r="AT245" s="225" t="s">
        <v>157</v>
      </c>
      <c r="AU245" s="225" t="s">
        <v>81</v>
      </c>
      <c r="AY245" s="18" t="s">
        <v>154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162</v>
      </c>
      <c r="BM245" s="225" t="s">
        <v>327</v>
      </c>
    </row>
    <row r="246" s="2" customFormat="1">
      <c r="A246" s="39"/>
      <c r="B246" s="40"/>
      <c r="C246" s="41"/>
      <c r="D246" s="227" t="s">
        <v>164</v>
      </c>
      <c r="E246" s="41"/>
      <c r="F246" s="228" t="s">
        <v>328</v>
      </c>
      <c r="G246" s="41"/>
      <c r="H246" s="41"/>
      <c r="I246" s="229"/>
      <c r="J246" s="41"/>
      <c r="K246" s="41"/>
      <c r="L246" s="45"/>
      <c r="M246" s="230"/>
      <c r="N246" s="23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164</v>
      </c>
      <c r="AU246" s="18" t="s">
        <v>81</v>
      </c>
    </row>
    <row r="247" s="2" customFormat="1">
      <c r="A247" s="39"/>
      <c r="B247" s="40"/>
      <c r="C247" s="41"/>
      <c r="D247" s="232" t="s">
        <v>166</v>
      </c>
      <c r="E247" s="41"/>
      <c r="F247" s="233" t="s">
        <v>329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81</v>
      </c>
    </row>
    <row r="248" s="13" customFormat="1">
      <c r="A248" s="13"/>
      <c r="B248" s="234"/>
      <c r="C248" s="235"/>
      <c r="D248" s="227" t="s">
        <v>168</v>
      </c>
      <c r="E248" s="236" t="s">
        <v>19</v>
      </c>
      <c r="F248" s="237" t="s">
        <v>177</v>
      </c>
      <c r="G248" s="235"/>
      <c r="H248" s="238">
        <v>86.810000000000002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168</v>
      </c>
      <c r="AU248" s="244" t="s">
        <v>81</v>
      </c>
      <c r="AV248" s="13" t="s">
        <v>81</v>
      </c>
      <c r="AW248" s="13" t="s">
        <v>33</v>
      </c>
      <c r="AX248" s="13" t="s">
        <v>72</v>
      </c>
      <c r="AY248" s="244" t="s">
        <v>154</v>
      </c>
    </row>
    <row r="249" s="13" customFormat="1">
      <c r="A249" s="13"/>
      <c r="B249" s="234"/>
      <c r="C249" s="235"/>
      <c r="D249" s="227" t="s">
        <v>168</v>
      </c>
      <c r="E249" s="236" t="s">
        <v>19</v>
      </c>
      <c r="F249" s="237" t="s">
        <v>232</v>
      </c>
      <c r="G249" s="235"/>
      <c r="H249" s="238">
        <v>11.231999999999999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168</v>
      </c>
      <c r="AU249" s="244" t="s">
        <v>81</v>
      </c>
      <c r="AV249" s="13" t="s">
        <v>81</v>
      </c>
      <c r="AW249" s="13" t="s">
        <v>33</v>
      </c>
      <c r="AX249" s="13" t="s">
        <v>72</v>
      </c>
      <c r="AY249" s="244" t="s">
        <v>154</v>
      </c>
    </row>
    <row r="250" s="14" customFormat="1">
      <c r="A250" s="14"/>
      <c r="B250" s="245"/>
      <c r="C250" s="246"/>
      <c r="D250" s="227" t="s">
        <v>168</v>
      </c>
      <c r="E250" s="247" t="s">
        <v>19</v>
      </c>
      <c r="F250" s="248" t="s">
        <v>171</v>
      </c>
      <c r="G250" s="246"/>
      <c r="H250" s="249">
        <v>98.042000000000002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168</v>
      </c>
      <c r="AU250" s="255" t="s">
        <v>81</v>
      </c>
      <c r="AV250" s="14" t="s">
        <v>162</v>
      </c>
      <c r="AW250" s="14" t="s">
        <v>33</v>
      </c>
      <c r="AX250" s="14" t="s">
        <v>79</v>
      </c>
      <c r="AY250" s="255" t="s">
        <v>154</v>
      </c>
    </row>
    <row r="251" s="2" customFormat="1" ht="24.15" customHeight="1">
      <c r="A251" s="39"/>
      <c r="B251" s="40"/>
      <c r="C251" s="214" t="s">
        <v>330</v>
      </c>
      <c r="D251" s="214" t="s">
        <v>157</v>
      </c>
      <c r="E251" s="215" t="s">
        <v>331</v>
      </c>
      <c r="F251" s="216" t="s">
        <v>332</v>
      </c>
      <c r="G251" s="217" t="s">
        <v>160</v>
      </c>
      <c r="H251" s="218">
        <v>3.1779999999999999</v>
      </c>
      <c r="I251" s="219"/>
      <c r="J251" s="220">
        <f>ROUND(I251*H251,2)</f>
        <v>0</v>
      </c>
      <c r="K251" s="216" t="s">
        <v>161</v>
      </c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0.068000000000000005</v>
      </c>
      <c r="T251" s="224">
        <f>S251*H251</f>
        <v>0.21610400000000002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162</v>
      </c>
      <c r="AT251" s="225" t="s">
        <v>157</v>
      </c>
      <c r="AU251" s="225" t="s">
        <v>81</v>
      </c>
      <c r="AY251" s="18" t="s">
        <v>154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79</v>
      </c>
      <c r="BK251" s="226">
        <f>ROUND(I251*H251,2)</f>
        <v>0</v>
      </c>
      <c r="BL251" s="18" t="s">
        <v>162</v>
      </c>
      <c r="BM251" s="225" t="s">
        <v>333</v>
      </c>
    </row>
    <row r="252" s="2" customFormat="1">
      <c r="A252" s="39"/>
      <c r="B252" s="40"/>
      <c r="C252" s="41"/>
      <c r="D252" s="227" t="s">
        <v>164</v>
      </c>
      <c r="E252" s="41"/>
      <c r="F252" s="228" t="s">
        <v>334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164</v>
      </c>
      <c r="AU252" s="18" t="s">
        <v>81</v>
      </c>
    </row>
    <row r="253" s="2" customFormat="1">
      <c r="A253" s="39"/>
      <c r="B253" s="40"/>
      <c r="C253" s="41"/>
      <c r="D253" s="232" t="s">
        <v>166</v>
      </c>
      <c r="E253" s="41"/>
      <c r="F253" s="233" t="s">
        <v>335</v>
      </c>
      <c r="G253" s="41"/>
      <c r="H253" s="41"/>
      <c r="I253" s="229"/>
      <c r="J253" s="41"/>
      <c r="K253" s="41"/>
      <c r="L253" s="45"/>
      <c r="M253" s="230"/>
      <c r="N253" s="23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166</v>
      </c>
      <c r="AU253" s="18" t="s">
        <v>81</v>
      </c>
    </row>
    <row r="254" s="13" customFormat="1">
      <c r="A254" s="13"/>
      <c r="B254" s="234"/>
      <c r="C254" s="235"/>
      <c r="D254" s="227" t="s">
        <v>168</v>
      </c>
      <c r="E254" s="236" t="s">
        <v>19</v>
      </c>
      <c r="F254" s="237" t="s">
        <v>336</v>
      </c>
      <c r="G254" s="235"/>
      <c r="H254" s="238">
        <v>3.1779999999999999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168</v>
      </c>
      <c r="AU254" s="244" t="s">
        <v>81</v>
      </c>
      <c r="AV254" s="13" t="s">
        <v>81</v>
      </c>
      <c r="AW254" s="13" t="s">
        <v>33</v>
      </c>
      <c r="AX254" s="13" t="s">
        <v>72</v>
      </c>
      <c r="AY254" s="244" t="s">
        <v>154</v>
      </c>
    </row>
    <row r="255" s="14" customFormat="1">
      <c r="A255" s="14"/>
      <c r="B255" s="245"/>
      <c r="C255" s="246"/>
      <c r="D255" s="227" t="s">
        <v>168</v>
      </c>
      <c r="E255" s="247" t="s">
        <v>19</v>
      </c>
      <c r="F255" s="248" t="s">
        <v>171</v>
      </c>
      <c r="G255" s="246"/>
      <c r="H255" s="249">
        <v>3.1779999999999999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168</v>
      </c>
      <c r="AU255" s="255" t="s">
        <v>81</v>
      </c>
      <c r="AV255" s="14" t="s">
        <v>162</v>
      </c>
      <c r="AW255" s="14" t="s">
        <v>33</v>
      </c>
      <c r="AX255" s="14" t="s">
        <v>79</v>
      </c>
      <c r="AY255" s="255" t="s">
        <v>154</v>
      </c>
    </row>
    <row r="256" s="2" customFormat="1" ht="24.15" customHeight="1">
      <c r="A256" s="39"/>
      <c r="B256" s="40"/>
      <c r="C256" s="214" t="s">
        <v>337</v>
      </c>
      <c r="D256" s="214" t="s">
        <v>157</v>
      </c>
      <c r="E256" s="215" t="s">
        <v>338</v>
      </c>
      <c r="F256" s="216" t="s">
        <v>339</v>
      </c>
      <c r="G256" s="217" t="s">
        <v>265</v>
      </c>
      <c r="H256" s="218">
        <v>3.5</v>
      </c>
      <c r="I256" s="219"/>
      <c r="J256" s="220">
        <f>ROUND(I256*H256,2)</f>
        <v>0</v>
      </c>
      <c r="K256" s="216" t="s">
        <v>161</v>
      </c>
      <c r="L256" s="45"/>
      <c r="M256" s="221" t="s">
        <v>19</v>
      </c>
      <c r="N256" s="222" t="s">
        <v>43</v>
      </c>
      <c r="O256" s="85"/>
      <c r="P256" s="223">
        <f>O256*H256</f>
        <v>0</v>
      </c>
      <c r="Q256" s="223">
        <v>0</v>
      </c>
      <c r="R256" s="223">
        <f>Q256*H256</f>
        <v>0</v>
      </c>
      <c r="S256" s="223">
        <v>0.021999999999999999</v>
      </c>
      <c r="T256" s="224">
        <f>S256*H256</f>
        <v>0.076999999999999999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162</v>
      </c>
      <c r="AT256" s="225" t="s">
        <v>157</v>
      </c>
      <c r="AU256" s="225" t="s">
        <v>81</v>
      </c>
      <c r="AY256" s="18" t="s">
        <v>154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79</v>
      </c>
      <c r="BK256" s="226">
        <f>ROUND(I256*H256,2)</f>
        <v>0</v>
      </c>
      <c r="BL256" s="18" t="s">
        <v>162</v>
      </c>
      <c r="BM256" s="225" t="s">
        <v>340</v>
      </c>
    </row>
    <row r="257" s="2" customFormat="1">
      <c r="A257" s="39"/>
      <c r="B257" s="40"/>
      <c r="C257" s="41"/>
      <c r="D257" s="227" t="s">
        <v>164</v>
      </c>
      <c r="E257" s="41"/>
      <c r="F257" s="228" t="s">
        <v>341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164</v>
      </c>
      <c r="AU257" s="18" t="s">
        <v>81</v>
      </c>
    </row>
    <row r="258" s="2" customFormat="1">
      <c r="A258" s="39"/>
      <c r="B258" s="40"/>
      <c r="C258" s="41"/>
      <c r="D258" s="232" t="s">
        <v>166</v>
      </c>
      <c r="E258" s="41"/>
      <c r="F258" s="233" t="s">
        <v>342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166</v>
      </c>
      <c r="AU258" s="18" t="s">
        <v>81</v>
      </c>
    </row>
    <row r="259" s="13" customFormat="1">
      <c r="A259" s="13"/>
      <c r="B259" s="234"/>
      <c r="C259" s="235"/>
      <c r="D259" s="227" t="s">
        <v>168</v>
      </c>
      <c r="E259" s="236" t="s">
        <v>19</v>
      </c>
      <c r="F259" s="237" t="s">
        <v>343</v>
      </c>
      <c r="G259" s="235"/>
      <c r="H259" s="238">
        <v>3.5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168</v>
      </c>
      <c r="AU259" s="244" t="s">
        <v>81</v>
      </c>
      <c r="AV259" s="13" t="s">
        <v>81</v>
      </c>
      <c r="AW259" s="13" t="s">
        <v>33</v>
      </c>
      <c r="AX259" s="13" t="s">
        <v>72</v>
      </c>
      <c r="AY259" s="244" t="s">
        <v>154</v>
      </c>
    </row>
    <row r="260" s="14" customFormat="1">
      <c r="A260" s="14"/>
      <c r="B260" s="245"/>
      <c r="C260" s="246"/>
      <c r="D260" s="227" t="s">
        <v>168</v>
      </c>
      <c r="E260" s="247" t="s">
        <v>19</v>
      </c>
      <c r="F260" s="248" t="s">
        <v>171</v>
      </c>
      <c r="G260" s="246"/>
      <c r="H260" s="249">
        <v>3.5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168</v>
      </c>
      <c r="AU260" s="255" t="s">
        <v>81</v>
      </c>
      <c r="AV260" s="14" t="s">
        <v>162</v>
      </c>
      <c r="AW260" s="14" t="s">
        <v>33</v>
      </c>
      <c r="AX260" s="14" t="s">
        <v>79</v>
      </c>
      <c r="AY260" s="255" t="s">
        <v>154</v>
      </c>
    </row>
    <row r="261" s="2" customFormat="1" ht="24.15" customHeight="1">
      <c r="A261" s="39"/>
      <c r="B261" s="40"/>
      <c r="C261" s="214" t="s">
        <v>344</v>
      </c>
      <c r="D261" s="214" t="s">
        <v>157</v>
      </c>
      <c r="E261" s="215" t="s">
        <v>345</v>
      </c>
      <c r="F261" s="216" t="s">
        <v>346</v>
      </c>
      <c r="G261" s="217" t="s">
        <v>265</v>
      </c>
      <c r="H261" s="218">
        <v>1.5</v>
      </c>
      <c r="I261" s="219"/>
      <c r="J261" s="220">
        <f>ROUND(I261*H261,2)</f>
        <v>0</v>
      </c>
      <c r="K261" s="216" t="s">
        <v>161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0.019</v>
      </c>
      <c r="T261" s="224">
        <f>S261*H261</f>
        <v>0.028499999999999998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162</v>
      </c>
      <c r="AT261" s="225" t="s">
        <v>157</v>
      </c>
      <c r="AU261" s="225" t="s">
        <v>81</v>
      </c>
      <c r="AY261" s="18" t="s">
        <v>154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162</v>
      </c>
      <c r="BM261" s="225" t="s">
        <v>347</v>
      </c>
    </row>
    <row r="262" s="2" customFormat="1">
      <c r="A262" s="39"/>
      <c r="B262" s="40"/>
      <c r="C262" s="41"/>
      <c r="D262" s="227" t="s">
        <v>164</v>
      </c>
      <c r="E262" s="41"/>
      <c r="F262" s="228" t="s">
        <v>348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164</v>
      </c>
      <c r="AU262" s="18" t="s">
        <v>81</v>
      </c>
    </row>
    <row r="263" s="2" customFormat="1">
      <c r="A263" s="39"/>
      <c r="B263" s="40"/>
      <c r="C263" s="41"/>
      <c r="D263" s="232" t="s">
        <v>166</v>
      </c>
      <c r="E263" s="41"/>
      <c r="F263" s="233" t="s">
        <v>349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166</v>
      </c>
      <c r="AU263" s="18" t="s">
        <v>81</v>
      </c>
    </row>
    <row r="264" s="13" customFormat="1">
      <c r="A264" s="13"/>
      <c r="B264" s="234"/>
      <c r="C264" s="235"/>
      <c r="D264" s="227" t="s">
        <v>168</v>
      </c>
      <c r="E264" s="236" t="s">
        <v>19</v>
      </c>
      <c r="F264" s="237" t="s">
        <v>350</v>
      </c>
      <c r="G264" s="235"/>
      <c r="H264" s="238">
        <v>1.5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168</v>
      </c>
      <c r="AU264" s="244" t="s">
        <v>81</v>
      </c>
      <c r="AV264" s="13" t="s">
        <v>81</v>
      </c>
      <c r="AW264" s="13" t="s">
        <v>33</v>
      </c>
      <c r="AX264" s="13" t="s">
        <v>72</v>
      </c>
      <c r="AY264" s="244" t="s">
        <v>154</v>
      </c>
    </row>
    <row r="265" s="14" customFormat="1">
      <c r="A265" s="14"/>
      <c r="B265" s="245"/>
      <c r="C265" s="246"/>
      <c r="D265" s="227" t="s">
        <v>168</v>
      </c>
      <c r="E265" s="247" t="s">
        <v>19</v>
      </c>
      <c r="F265" s="248" t="s">
        <v>171</v>
      </c>
      <c r="G265" s="246"/>
      <c r="H265" s="249">
        <v>1.5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168</v>
      </c>
      <c r="AU265" s="255" t="s">
        <v>81</v>
      </c>
      <c r="AV265" s="14" t="s">
        <v>162</v>
      </c>
      <c r="AW265" s="14" t="s">
        <v>33</v>
      </c>
      <c r="AX265" s="14" t="s">
        <v>79</v>
      </c>
      <c r="AY265" s="255" t="s">
        <v>154</v>
      </c>
    </row>
    <row r="266" s="12" customFormat="1" ht="22.8" customHeight="1">
      <c r="A266" s="12"/>
      <c r="B266" s="198"/>
      <c r="C266" s="199"/>
      <c r="D266" s="200" t="s">
        <v>71</v>
      </c>
      <c r="E266" s="212" t="s">
        <v>351</v>
      </c>
      <c r="F266" s="212" t="s">
        <v>352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SUM(P267:P282)</f>
        <v>0</v>
      </c>
      <c r="Q266" s="206"/>
      <c r="R266" s="207">
        <f>SUM(R267:R282)</f>
        <v>0</v>
      </c>
      <c r="S266" s="206"/>
      <c r="T266" s="208">
        <f>SUM(T267:T282)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79</v>
      </c>
      <c r="AT266" s="210" t="s">
        <v>71</v>
      </c>
      <c r="AU266" s="210" t="s">
        <v>79</v>
      </c>
      <c r="AY266" s="209" t="s">
        <v>154</v>
      </c>
      <c r="BK266" s="211">
        <f>SUM(BK267:BK282)</f>
        <v>0</v>
      </c>
    </row>
    <row r="267" s="2" customFormat="1" ht="24.15" customHeight="1">
      <c r="A267" s="39"/>
      <c r="B267" s="40"/>
      <c r="C267" s="214" t="s">
        <v>353</v>
      </c>
      <c r="D267" s="214" t="s">
        <v>157</v>
      </c>
      <c r="E267" s="215" t="s">
        <v>354</v>
      </c>
      <c r="F267" s="216" t="s">
        <v>355</v>
      </c>
      <c r="G267" s="217" t="s">
        <v>356</v>
      </c>
      <c r="H267" s="218">
        <v>5.8339999999999996</v>
      </c>
      <c r="I267" s="219"/>
      <c r="J267" s="220">
        <f>ROUND(I267*H267,2)</f>
        <v>0</v>
      </c>
      <c r="K267" s="216" t="s">
        <v>161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162</v>
      </c>
      <c r="AT267" s="225" t="s">
        <v>157</v>
      </c>
      <c r="AU267" s="225" t="s">
        <v>81</v>
      </c>
      <c r="AY267" s="18" t="s">
        <v>154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162</v>
      </c>
      <c r="BM267" s="225" t="s">
        <v>357</v>
      </c>
    </row>
    <row r="268" s="2" customFormat="1">
      <c r="A268" s="39"/>
      <c r="B268" s="40"/>
      <c r="C268" s="41"/>
      <c r="D268" s="227" t="s">
        <v>164</v>
      </c>
      <c r="E268" s="41"/>
      <c r="F268" s="228" t="s">
        <v>358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164</v>
      </c>
      <c r="AU268" s="18" t="s">
        <v>81</v>
      </c>
    </row>
    <row r="269" s="2" customFormat="1">
      <c r="A269" s="39"/>
      <c r="B269" s="40"/>
      <c r="C269" s="41"/>
      <c r="D269" s="232" t="s">
        <v>166</v>
      </c>
      <c r="E269" s="41"/>
      <c r="F269" s="233" t="s">
        <v>359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166</v>
      </c>
      <c r="AU269" s="18" t="s">
        <v>81</v>
      </c>
    </row>
    <row r="270" s="2" customFormat="1" ht="24.15" customHeight="1">
      <c r="A270" s="39"/>
      <c r="B270" s="40"/>
      <c r="C270" s="214" t="s">
        <v>360</v>
      </c>
      <c r="D270" s="214" t="s">
        <v>157</v>
      </c>
      <c r="E270" s="215" t="s">
        <v>361</v>
      </c>
      <c r="F270" s="216" t="s">
        <v>362</v>
      </c>
      <c r="G270" s="217" t="s">
        <v>356</v>
      </c>
      <c r="H270" s="218">
        <v>5.8339999999999996</v>
      </c>
      <c r="I270" s="219"/>
      <c r="J270" s="220">
        <f>ROUND(I270*H270,2)</f>
        <v>0</v>
      </c>
      <c r="K270" s="216" t="s">
        <v>161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162</v>
      </c>
      <c r="AT270" s="225" t="s">
        <v>157</v>
      </c>
      <c r="AU270" s="225" t="s">
        <v>81</v>
      </c>
      <c r="AY270" s="18" t="s">
        <v>154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79</v>
      </c>
      <c r="BK270" s="226">
        <f>ROUND(I270*H270,2)</f>
        <v>0</v>
      </c>
      <c r="BL270" s="18" t="s">
        <v>162</v>
      </c>
      <c r="BM270" s="225" t="s">
        <v>363</v>
      </c>
    </row>
    <row r="271" s="2" customFormat="1">
      <c r="A271" s="39"/>
      <c r="B271" s="40"/>
      <c r="C271" s="41"/>
      <c r="D271" s="227" t="s">
        <v>164</v>
      </c>
      <c r="E271" s="41"/>
      <c r="F271" s="228" t="s">
        <v>364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164</v>
      </c>
      <c r="AU271" s="18" t="s">
        <v>81</v>
      </c>
    </row>
    <row r="272" s="2" customFormat="1">
      <c r="A272" s="39"/>
      <c r="B272" s="40"/>
      <c r="C272" s="41"/>
      <c r="D272" s="232" t="s">
        <v>166</v>
      </c>
      <c r="E272" s="41"/>
      <c r="F272" s="233" t="s">
        <v>365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81</v>
      </c>
    </row>
    <row r="273" s="2" customFormat="1" ht="24.15" customHeight="1">
      <c r="A273" s="39"/>
      <c r="B273" s="40"/>
      <c r="C273" s="214" t="s">
        <v>366</v>
      </c>
      <c r="D273" s="214" t="s">
        <v>157</v>
      </c>
      <c r="E273" s="215" t="s">
        <v>367</v>
      </c>
      <c r="F273" s="216" t="s">
        <v>368</v>
      </c>
      <c r="G273" s="217" t="s">
        <v>356</v>
      </c>
      <c r="H273" s="218">
        <v>57.189999999999998</v>
      </c>
      <c r="I273" s="219"/>
      <c r="J273" s="220">
        <f>ROUND(I273*H273,2)</f>
        <v>0</v>
      </c>
      <c r="K273" s="216" t="s">
        <v>161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162</v>
      </c>
      <c r="AT273" s="225" t="s">
        <v>157</v>
      </c>
      <c r="AU273" s="225" t="s">
        <v>81</v>
      </c>
      <c r="AY273" s="18" t="s">
        <v>154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162</v>
      </c>
      <c r="BM273" s="225" t="s">
        <v>369</v>
      </c>
    </row>
    <row r="274" s="2" customFormat="1">
      <c r="A274" s="39"/>
      <c r="B274" s="40"/>
      <c r="C274" s="41"/>
      <c r="D274" s="227" t="s">
        <v>164</v>
      </c>
      <c r="E274" s="41"/>
      <c r="F274" s="228" t="s">
        <v>370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164</v>
      </c>
      <c r="AU274" s="18" t="s">
        <v>81</v>
      </c>
    </row>
    <row r="275" s="2" customFormat="1">
      <c r="A275" s="39"/>
      <c r="B275" s="40"/>
      <c r="C275" s="41"/>
      <c r="D275" s="232" t="s">
        <v>166</v>
      </c>
      <c r="E275" s="41"/>
      <c r="F275" s="233" t="s">
        <v>371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166</v>
      </c>
      <c r="AU275" s="18" t="s">
        <v>81</v>
      </c>
    </row>
    <row r="276" s="13" customFormat="1">
      <c r="A276" s="13"/>
      <c r="B276" s="234"/>
      <c r="C276" s="235"/>
      <c r="D276" s="227" t="s">
        <v>168</v>
      </c>
      <c r="E276" s="236" t="s">
        <v>19</v>
      </c>
      <c r="F276" s="237" t="s">
        <v>372</v>
      </c>
      <c r="G276" s="235"/>
      <c r="H276" s="238">
        <v>57.189999999999998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168</v>
      </c>
      <c r="AU276" s="244" t="s">
        <v>81</v>
      </c>
      <c r="AV276" s="13" t="s">
        <v>81</v>
      </c>
      <c r="AW276" s="13" t="s">
        <v>33</v>
      </c>
      <c r="AX276" s="13" t="s">
        <v>72</v>
      </c>
      <c r="AY276" s="244" t="s">
        <v>154</v>
      </c>
    </row>
    <row r="277" s="14" customFormat="1">
      <c r="A277" s="14"/>
      <c r="B277" s="245"/>
      <c r="C277" s="246"/>
      <c r="D277" s="227" t="s">
        <v>168</v>
      </c>
      <c r="E277" s="247" t="s">
        <v>19</v>
      </c>
      <c r="F277" s="248" t="s">
        <v>171</v>
      </c>
      <c r="G277" s="246"/>
      <c r="H277" s="249">
        <v>57.189999999999998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168</v>
      </c>
      <c r="AU277" s="255" t="s">
        <v>81</v>
      </c>
      <c r="AV277" s="14" t="s">
        <v>162</v>
      </c>
      <c r="AW277" s="14" t="s">
        <v>33</v>
      </c>
      <c r="AX277" s="14" t="s">
        <v>79</v>
      </c>
      <c r="AY277" s="255" t="s">
        <v>154</v>
      </c>
    </row>
    <row r="278" s="2" customFormat="1" ht="49.05" customHeight="1">
      <c r="A278" s="39"/>
      <c r="B278" s="40"/>
      <c r="C278" s="214" t="s">
        <v>373</v>
      </c>
      <c r="D278" s="214" t="s">
        <v>157</v>
      </c>
      <c r="E278" s="215" t="s">
        <v>374</v>
      </c>
      <c r="F278" s="216" t="s">
        <v>375</v>
      </c>
      <c r="G278" s="217" t="s">
        <v>356</v>
      </c>
      <c r="H278" s="218">
        <v>5.8339999999999996</v>
      </c>
      <c r="I278" s="219"/>
      <c r="J278" s="220">
        <f>ROUND(I278*H278,2)</f>
        <v>0</v>
      </c>
      <c r="K278" s="216" t="s">
        <v>161</v>
      </c>
      <c r="L278" s="45"/>
      <c r="M278" s="221" t="s">
        <v>19</v>
      </c>
      <c r="N278" s="222" t="s">
        <v>43</v>
      </c>
      <c r="O278" s="85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162</v>
      </c>
      <c r="AT278" s="225" t="s">
        <v>157</v>
      </c>
      <c r="AU278" s="225" t="s">
        <v>81</v>
      </c>
      <c r="AY278" s="18" t="s">
        <v>154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79</v>
      </c>
      <c r="BK278" s="226">
        <f>ROUND(I278*H278,2)</f>
        <v>0</v>
      </c>
      <c r="BL278" s="18" t="s">
        <v>162</v>
      </c>
      <c r="BM278" s="225" t="s">
        <v>376</v>
      </c>
    </row>
    <row r="279" s="2" customFormat="1">
      <c r="A279" s="39"/>
      <c r="B279" s="40"/>
      <c r="C279" s="41"/>
      <c r="D279" s="227" t="s">
        <v>164</v>
      </c>
      <c r="E279" s="41"/>
      <c r="F279" s="228" t="s">
        <v>377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164</v>
      </c>
      <c r="AU279" s="18" t="s">
        <v>81</v>
      </c>
    </row>
    <row r="280" s="2" customFormat="1">
      <c r="A280" s="39"/>
      <c r="B280" s="40"/>
      <c r="C280" s="41"/>
      <c r="D280" s="232" t="s">
        <v>166</v>
      </c>
      <c r="E280" s="41"/>
      <c r="F280" s="233" t="s">
        <v>378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166</v>
      </c>
      <c r="AU280" s="18" t="s">
        <v>81</v>
      </c>
    </row>
    <row r="281" s="2" customFormat="1" ht="16.5" customHeight="1">
      <c r="A281" s="39"/>
      <c r="B281" s="40"/>
      <c r="C281" s="214" t="s">
        <v>379</v>
      </c>
      <c r="D281" s="214" t="s">
        <v>157</v>
      </c>
      <c r="E281" s="215" t="s">
        <v>380</v>
      </c>
      <c r="F281" s="216" t="s">
        <v>381</v>
      </c>
      <c r="G281" s="217" t="s">
        <v>382</v>
      </c>
      <c r="H281" s="218">
        <v>1</v>
      </c>
      <c r="I281" s="219"/>
      <c r="J281" s="220">
        <f>ROUND(I281*H281,2)</f>
        <v>0</v>
      </c>
      <c r="K281" s="216" t="s">
        <v>19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162</v>
      </c>
      <c r="AT281" s="225" t="s">
        <v>157</v>
      </c>
      <c r="AU281" s="225" t="s">
        <v>81</v>
      </c>
      <c r="AY281" s="18" t="s">
        <v>154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79</v>
      </c>
      <c r="BK281" s="226">
        <f>ROUND(I281*H281,2)</f>
        <v>0</v>
      </c>
      <c r="BL281" s="18" t="s">
        <v>162</v>
      </c>
      <c r="BM281" s="225" t="s">
        <v>383</v>
      </c>
    </row>
    <row r="282" s="2" customFormat="1">
      <c r="A282" s="39"/>
      <c r="B282" s="40"/>
      <c r="C282" s="41"/>
      <c r="D282" s="227" t="s">
        <v>164</v>
      </c>
      <c r="E282" s="41"/>
      <c r="F282" s="228" t="s">
        <v>381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164</v>
      </c>
      <c r="AU282" s="18" t="s">
        <v>81</v>
      </c>
    </row>
    <row r="283" s="12" customFormat="1" ht="22.8" customHeight="1">
      <c r="A283" s="12"/>
      <c r="B283" s="198"/>
      <c r="C283" s="199"/>
      <c r="D283" s="200" t="s">
        <v>71</v>
      </c>
      <c r="E283" s="212" t="s">
        <v>384</v>
      </c>
      <c r="F283" s="212" t="s">
        <v>385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SUM(P284:P286)</f>
        <v>0</v>
      </c>
      <c r="Q283" s="206"/>
      <c r="R283" s="207">
        <f>SUM(R284:R286)</f>
        <v>0</v>
      </c>
      <c r="S283" s="206"/>
      <c r="T283" s="208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79</v>
      </c>
      <c r="AT283" s="210" t="s">
        <v>71</v>
      </c>
      <c r="AU283" s="210" t="s">
        <v>79</v>
      </c>
      <c r="AY283" s="209" t="s">
        <v>154</v>
      </c>
      <c r="BK283" s="211">
        <f>SUM(BK284:BK286)</f>
        <v>0</v>
      </c>
    </row>
    <row r="284" s="2" customFormat="1" ht="21.75" customHeight="1">
      <c r="A284" s="39"/>
      <c r="B284" s="40"/>
      <c r="C284" s="214" t="s">
        <v>386</v>
      </c>
      <c r="D284" s="214" t="s">
        <v>157</v>
      </c>
      <c r="E284" s="215" t="s">
        <v>387</v>
      </c>
      <c r="F284" s="216" t="s">
        <v>388</v>
      </c>
      <c r="G284" s="217" t="s">
        <v>356</v>
      </c>
      <c r="H284" s="218">
        <v>6.3369999999999997</v>
      </c>
      <c r="I284" s="219"/>
      <c r="J284" s="220">
        <f>ROUND(I284*H284,2)</f>
        <v>0</v>
      </c>
      <c r="K284" s="216" t="s">
        <v>161</v>
      </c>
      <c r="L284" s="45"/>
      <c r="M284" s="221" t="s">
        <v>19</v>
      </c>
      <c r="N284" s="222" t="s">
        <v>43</v>
      </c>
      <c r="O284" s="85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162</v>
      </c>
      <c r="AT284" s="225" t="s">
        <v>157</v>
      </c>
      <c r="AU284" s="225" t="s">
        <v>81</v>
      </c>
      <c r="AY284" s="18" t="s">
        <v>154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79</v>
      </c>
      <c r="BK284" s="226">
        <f>ROUND(I284*H284,2)</f>
        <v>0</v>
      </c>
      <c r="BL284" s="18" t="s">
        <v>162</v>
      </c>
      <c r="BM284" s="225" t="s">
        <v>389</v>
      </c>
    </row>
    <row r="285" s="2" customFormat="1">
      <c r="A285" s="39"/>
      <c r="B285" s="40"/>
      <c r="C285" s="41"/>
      <c r="D285" s="227" t="s">
        <v>164</v>
      </c>
      <c r="E285" s="41"/>
      <c r="F285" s="228" t="s">
        <v>390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164</v>
      </c>
      <c r="AU285" s="18" t="s">
        <v>81</v>
      </c>
    </row>
    <row r="286" s="2" customFormat="1">
      <c r="A286" s="39"/>
      <c r="B286" s="40"/>
      <c r="C286" s="41"/>
      <c r="D286" s="232" t="s">
        <v>166</v>
      </c>
      <c r="E286" s="41"/>
      <c r="F286" s="233" t="s">
        <v>391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166</v>
      </c>
      <c r="AU286" s="18" t="s">
        <v>81</v>
      </c>
    </row>
    <row r="287" s="12" customFormat="1" ht="25.92" customHeight="1">
      <c r="A287" s="12"/>
      <c r="B287" s="198"/>
      <c r="C287" s="199"/>
      <c r="D287" s="200" t="s">
        <v>71</v>
      </c>
      <c r="E287" s="201" t="s">
        <v>392</v>
      </c>
      <c r="F287" s="201" t="s">
        <v>393</v>
      </c>
      <c r="G287" s="199"/>
      <c r="H287" s="199"/>
      <c r="I287" s="202"/>
      <c r="J287" s="203">
        <f>BK287</f>
        <v>0</v>
      </c>
      <c r="K287" s="199"/>
      <c r="L287" s="204"/>
      <c r="M287" s="205"/>
      <c r="N287" s="206"/>
      <c r="O287" s="206"/>
      <c r="P287" s="207">
        <f>P288+P323+P368+P397+P407+P446+P455+P494+P553+P589+P617</f>
        <v>0</v>
      </c>
      <c r="Q287" s="206"/>
      <c r="R287" s="207">
        <f>R288+R323+R368+R397+R407+R446+R455+R494+R553+R589+R617</f>
        <v>1.64056979</v>
      </c>
      <c r="S287" s="206"/>
      <c r="T287" s="208">
        <f>T288+T323+T368+T397+T407+T446+T455+T494+T553+T589+T617</f>
        <v>0.64946900000000007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81</v>
      </c>
      <c r="AT287" s="210" t="s">
        <v>71</v>
      </c>
      <c r="AU287" s="210" t="s">
        <v>72</v>
      </c>
      <c r="AY287" s="209" t="s">
        <v>154</v>
      </c>
      <c r="BK287" s="211">
        <f>BK288+BK323+BK368+BK397+BK407+BK446+BK455+BK494+BK553+BK589+BK617</f>
        <v>0</v>
      </c>
    </row>
    <row r="288" s="12" customFormat="1" ht="22.8" customHeight="1">
      <c r="A288" s="12"/>
      <c r="B288" s="198"/>
      <c r="C288" s="199"/>
      <c r="D288" s="200" t="s">
        <v>71</v>
      </c>
      <c r="E288" s="212" t="s">
        <v>394</v>
      </c>
      <c r="F288" s="212" t="s">
        <v>395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SUM(P289:P322)</f>
        <v>0</v>
      </c>
      <c r="Q288" s="206"/>
      <c r="R288" s="207">
        <f>SUM(R289:R322)</f>
        <v>0.013592000000000002</v>
      </c>
      <c r="S288" s="206"/>
      <c r="T288" s="208">
        <f>SUM(T289:T322)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81</v>
      </c>
      <c r="AT288" s="210" t="s">
        <v>71</v>
      </c>
      <c r="AU288" s="210" t="s">
        <v>79</v>
      </c>
      <c r="AY288" s="209" t="s">
        <v>154</v>
      </c>
      <c r="BK288" s="211">
        <f>SUM(BK289:BK322)</f>
        <v>0</v>
      </c>
    </row>
    <row r="289" s="2" customFormat="1" ht="16.5" customHeight="1">
      <c r="A289" s="39"/>
      <c r="B289" s="40"/>
      <c r="C289" s="214" t="s">
        <v>396</v>
      </c>
      <c r="D289" s="214" t="s">
        <v>157</v>
      </c>
      <c r="E289" s="215" t="s">
        <v>397</v>
      </c>
      <c r="F289" s="216" t="s">
        <v>398</v>
      </c>
      <c r="G289" s="217" t="s">
        <v>399</v>
      </c>
      <c r="H289" s="218">
        <v>1</v>
      </c>
      <c r="I289" s="219"/>
      <c r="J289" s="220">
        <f>ROUND(I289*H289,2)</f>
        <v>0</v>
      </c>
      <c r="K289" s="216" t="s">
        <v>161</v>
      </c>
      <c r="L289" s="45"/>
      <c r="M289" s="221" t="s">
        <v>19</v>
      </c>
      <c r="N289" s="222" t="s">
        <v>43</v>
      </c>
      <c r="O289" s="85"/>
      <c r="P289" s="223">
        <f>O289*H289</f>
        <v>0</v>
      </c>
      <c r="Q289" s="223">
        <v>0.00050000000000000001</v>
      </c>
      <c r="R289" s="223">
        <f>Q289*H289</f>
        <v>0.00050000000000000001</v>
      </c>
      <c r="S289" s="223">
        <v>0</v>
      </c>
      <c r="T289" s="22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256</v>
      </c>
      <c r="AT289" s="225" t="s">
        <v>157</v>
      </c>
      <c r="AU289" s="225" t="s">
        <v>81</v>
      </c>
      <c r="AY289" s="18" t="s">
        <v>154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79</v>
      </c>
      <c r="BK289" s="226">
        <f>ROUND(I289*H289,2)</f>
        <v>0</v>
      </c>
      <c r="BL289" s="18" t="s">
        <v>256</v>
      </c>
      <c r="BM289" s="225" t="s">
        <v>400</v>
      </c>
    </row>
    <row r="290" s="2" customFormat="1">
      <c r="A290" s="39"/>
      <c r="B290" s="40"/>
      <c r="C290" s="41"/>
      <c r="D290" s="227" t="s">
        <v>164</v>
      </c>
      <c r="E290" s="41"/>
      <c r="F290" s="228" t="s">
        <v>401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164</v>
      </c>
      <c r="AU290" s="18" t="s">
        <v>81</v>
      </c>
    </row>
    <row r="291" s="2" customFormat="1">
      <c r="A291" s="39"/>
      <c r="B291" s="40"/>
      <c r="C291" s="41"/>
      <c r="D291" s="232" t="s">
        <v>166</v>
      </c>
      <c r="E291" s="41"/>
      <c r="F291" s="233" t="s">
        <v>402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166</v>
      </c>
      <c r="AU291" s="18" t="s">
        <v>81</v>
      </c>
    </row>
    <row r="292" s="2" customFormat="1" ht="16.5" customHeight="1">
      <c r="A292" s="39"/>
      <c r="B292" s="40"/>
      <c r="C292" s="214" t="s">
        <v>403</v>
      </c>
      <c r="D292" s="214" t="s">
        <v>157</v>
      </c>
      <c r="E292" s="215" t="s">
        <v>404</v>
      </c>
      <c r="F292" s="216" t="s">
        <v>405</v>
      </c>
      <c r="G292" s="217" t="s">
        <v>399</v>
      </c>
      <c r="H292" s="218">
        <v>1</v>
      </c>
      <c r="I292" s="219"/>
      <c r="J292" s="220">
        <f>ROUND(I292*H292,2)</f>
        <v>0</v>
      </c>
      <c r="K292" s="216" t="s">
        <v>161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0.00031</v>
      </c>
      <c r="R292" s="223">
        <f>Q292*H292</f>
        <v>0.00031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256</v>
      </c>
      <c r="AT292" s="225" t="s">
        <v>157</v>
      </c>
      <c r="AU292" s="225" t="s">
        <v>81</v>
      </c>
      <c r="AY292" s="18" t="s">
        <v>154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79</v>
      </c>
      <c r="BK292" s="226">
        <f>ROUND(I292*H292,2)</f>
        <v>0</v>
      </c>
      <c r="BL292" s="18" t="s">
        <v>256</v>
      </c>
      <c r="BM292" s="225" t="s">
        <v>406</v>
      </c>
    </row>
    <row r="293" s="2" customFormat="1">
      <c r="A293" s="39"/>
      <c r="B293" s="40"/>
      <c r="C293" s="41"/>
      <c r="D293" s="227" t="s">
        <v>164</v>
      </c>
      <c r="E293" s="41"/>
      <c r="F293" s="228" t="s">
        <v>407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164</v>
      </c>
      <c r="AU293" s="18" t="s">
        <v>81</v>
      </c>
    </row>
    <row r="294" s="2" customFormat="1">
      <c r="A294" s="39"/>
      <c r="B294" s="40"/>
      <c r="C294" s="41"/>
      <c r="D294" s="232" t="s">
        <v>166</v>
      </c>
      <c r="E294" s="41"/>
      <c r="F294" s="233" t="s">
        <v>408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166</v>
      </c>
      <c r="AU294" s="18" t="s">
        <v>81</v>
      </c>
    </row>
    <row r="295" s="2" customFormat="1" ht="16.5" customHeight="1">
      <c r="A295" s="39"/>
      <c r="B295" s="40"/>
      <c r="C295" s="214" t="s">
        <v>409</v>
      </c>
      <c r="D295" s="214" t="s">
        <v>157</v>
      </c>
      <c r="E295" s="215" t="s">
        <v>410</v>
      </c>
      <c r="F295" s="216" t="s">
        <v>411</v>
      </c>
      <c r="G295" s="217" t="s">
        <v>399</v>
      </c>
      <c r="H295" s="218">
        <v>1</v>
      </c>
      <c r="I295" s="219"/>
      <c r="J295" s="220">
        <f>ROUND(I295*H295,2)</f>
        <v>0</v>
      </c>
      <c r="K295" s="216" t="s">
        <v>161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0.00052999999999999998</v>
      </c>
      <c r="R295" s="223">
        <f>Q295*H295</f>
        <v>0.00052999999999999998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256</v>
      </c>
      <c r="AT295" s="225" t="s">
        <v>157</v>
      </c>
      <c r="AU295" s="225" t="s">
        <v>81</v>
      </c>
      <c r="AY295" s="18" t="s">
        <v>154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256</v>
      </c>
      <c r="BM295" s="225" t="s">
        <v>412</v>
      </c>
    </row>
    <row r="296" s="2" customFormat="1">
      <c r="A296" s="39"/>
      <c r="B296" s="40"/>
      <c r="C296" s="41"/>
      <c r="D296" s="227" t="s">
        <v>164</v>
      </c>
      <c r="E296" s="41"/>
      <c r="F296" s="228" t="s">
        <v>413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164</v>
      </c>
      <c r="AU296" s="18" t="s">
        <v>81</v>
      </c>
    </row>
    <row r="297" s="2" customFormat="1">
      <c r="A297" s="39"/>
      <c r="B297" s="40"/>
      <c r="C297" s="41"/>
      <c r="D297" s="232" t="s">
        <v>166</v>
      </c>
      <c r="E297" s="41"/>
      <c r="F297" s="233" t="s">
        <v>414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166</v>
      </c>
      <c r="AU297" s="18" t="s">
        <v>81</v>
      </c>
    </row>
    <row r="298" s="2" customFormat="1" ht="16.5" customHeight="1">
      <c r="A298" s="39"/>
      <c r="B298" s="40"/>
      <c r="C298" s="214" t="s">
        <v>415</v>
      </c>
      <c r="D298" s="214" t="s">
        <v>157</v>
      </c>
      <c r="E298" s="215" t="s">
        <v>416</v>
      </c>
      <c r="F298" s="216" t="s">
        <v>417</v>
      </c>
      <c r="G298" s="217" t="s">
        <v>265</v>
      </c>
      <c r="H298" s="218">
        <v>2</v>
      </c>
      <c r="I298" s="219"/>
      <c r="J298" s="220">
        <f>ROUND(I298*H298,2)</f>
        <v>0</v>
      </c>
      <c r="K298" s="216" t="s">
        <v>161</v>
      </c>
      <c r="L298" s="45"/>
      <c r="M298" s="221" t="s">
        <v>19</v>
      </c>
      <c r="N298" s="222" t="s">
        <v>43</v>
      </c>
      <c r="O298" s="85"/>
      <c r="P298" s="223">
        <f>O298*H298</f>
        <v>0</v>
      </c>
      <c r="Q298" s="223">
        <v>0.00046999999999999999</v>
      </c>
      <c r="R298" s="223">
        <f>Q298*H298</f>
        <v>0.00093999999999999997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256</v>
      </c>
      <c r="AT298" s="225" t="s">
        <v>157</v>
      </c>
      <c r="AU298" s="225" t="s">
        <v>81</v>
      </c>
      <c r="AY298" s="18" t="s">
        <v>154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79</v>
      </c>
      <c r="BK298" s="226">
        <f>ROUND(I298*H298,2)</f>
        <v>0</v>
      </c>
      <c r="BL298" s="18" t="s">
        <v>256</v>
      </c>
      <c r="BM298" s="225" t="s">
        <v>418</v>
      </c>
    </row>
    <row r="299" s="2" customFormat="1">
      <c r="A299" s="39"/>
      <c r="B299" s="40"/>
      <c r="C299" s="41"/>
      <c r="D299" s="227" t="s">
        <v>164</v>
      </c>
      <c r="E299" s="41"/>
      <c r="F299" s="228" t="s">
        <v>419</v>
      </c>
      <c r="G299" s="41"/>
      <c r="H299" s="41"/>
      <c r="I299" s="229"/>
      <c r="J299" s="41"/>
      <c r="K299" s="41"/>
      <c r="L299" s="45"/>
      <c r="M299" s="230"/>
      <c r="N299" s="23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164</v>
      </c>
      <c r="AU299" s="18" t="s">
        <v>81</v>
      </c>
    </row>
    <row r="300" s="2" customFormat="1">
      <c r="A300" s="39"/>
      <c r="B300" s="40"/>
      <c r="C300" s="41"/>
      <c r="D300" s="232" t="s">
        <v>166</v>
      </c>
      <c r="E300" s="41"/>
      <c r="F300" s="233" t="s">
        <v>420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166</v>
      </c>
      <c r="AU300" s="18" t="s">
        <v>81</v>
      </c>
    </row>
    <row r="301" s="2" customFormat="1" ht="16.5" customHeight="1">
      <c r="A301" s="39"/>
      <c r="B301" s="40"/>
      <c r="C301" s="214" t="s">
        <v>421</v>
      </c>
      <c r="D301" s="214" t="s">
        <v>157</v>
      </c>
      <c r="E301" s="215" t="s">
        <v>422</v>
      </c>
      <c r="F301" s="216" t="s">
        <v>423</v>
      </c>
      <c r="G301" s="217" t="s">
        <v>399</v>
      </c>
      <c r="H301" s="218">
        <v>1</v>
      </c>
      <c r="I301" s="219"/>
      <c r="J301" s="220">
        <f>ROUND(I301*H301,2)</f>
        <v>0</v>
      </c>
      <c r="K301" s="216" t="s">
        <v>161</v>
      </c>
      <c r="L301" s="45"/>
      <c r="M301" s="221" t="s">
        <v>19</v>
      </c>
      <c r="N301" s="222" t="s">
        <v>43</v>
      </c>
      <c r="O301" s="85"/>
      <c r="P301" s="223">
        <f>O301*H301</f>
        <v>0</v>
      </c>
      <c r="Q301" s="223">
        <v>0.00089999999999999998</v>
      </c>
      <c r="R301" s="223">
        <f>Q301*H301</f>
        <v>0.00089999999999999998</v>
      </c>
      <c r="S301" s="223">
        <v>0</v>
      </c>
      <c r="T301" s="22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256</v>
      </c>
      <c r="AT301" s="225" t="s">
        <v>157</v>
      </c>
      <c r="AU301" s="225" t="s">
        <v>81</v>
      </c>
      <c r="AY301" s="18" t="s">
        <v>154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79</v>
      </c>
      <c r="BK301" s="226">
        <f>ROUND(I301*H301,2)</f>
        <v>0</v>
      </c>
      <c r="BL301" s="18" t="s">
        <v>256</v>
      </c>
      <c r="BM301" s="225" t="s">
        <v>424</v>
      </c>
    </row>
    <row r="302" s="2" customFormat="1">
      <c r="A302" s="39"/>
      <c r="B302" s="40"/>
      <c r="C302" s="41"/>
      <c r="D302" s="227" t="s">
        <v>164</v>
      </c>
      <c r="E302" s="41"/>
      <c r="F302" s="228" t="s">
        <v>425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164</v>
      </c>
      <c r="AU302" s="18" t="s">
        <v>81</v>
      </c>
    </row>
    <row r="303" s="2" customFormat="1">
      <c r="A303" s="39"/>
      <c r="B303" s="40"/>
      <c r="C303" s="41"/>
      <c r="D303" s="232" t="s">
        <v>166</v>
      </c>
      <c r="E303" s="41"/>
      <c r="F303" s="233" t="s">
        <v>426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166</v>
      </c>
      <c r="AU303" s="18" t="s">
        <v>81</v>
      </c>
    </row>
    <row r="304" s="13" customFormat="1">
      <c r="A304" s="13"/>
      <c r="B304" s="234"/>
      <c r="C304" s="235"/>
      <c r="D304" s="227" t="s">
        <v>168</v>
      </c>
      <c r="E304" s="236" t="s">
        <v>19</v>
      </c>
      <c r="F304" s="237" t="s">
        <v>427</v>
      </c>
      <c r="G304" s="235"/>
      <c r="H304" s="238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168</v>
      </c>
      <c r="AU304" s="244" t="s">
        <v>81</v>
      </c>
      <c r="AV304" s="13" t="s">
        <v>81</v>
      </c>
      <c r="AW304" s="13" t="s">
        <v>33</v>
      </c>
      <c r="AX304" s="13" t="s">
        <v>72</v>
      </c>
      <c r="AY304" s="244" t="s">
        <v>154</v>
      </c>
    </row>
    <row r="305" s="14" customFormat="1">
      <c r="A305" s="14"/>
      <c r="B305" s="245"/>
      <c r="C305" s="246"/>
      <c r="D305" s="227" t="s">
        <v>168</v>
      </c>
      <c r="E305" s="247" t="s">
        <v>19</v>
      </c>
      <c r="F305" s="248" t="s">
        <v>171</v>
      </c>
      <c r="G305" s="246"/>
      <c r="H305" s="249">
        <v>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168</v>
      </c>
      <c r="AU305" s="255" t="s">
        <v>81</v>
      </c>
      <c r="AV305" s="14" t="s">
        <v>162</v>
      </c>
      <c r="AW305" s="14" t="s">
        <v>33</v>
      </c>
      <c r="AX305" s="14" t="s">
        <v>79</v>
      </c>
      <c r="AY305" s="255" t="s">
        <v>154</v>
      </c>
    </row>
    <row r="306" s="2" customFormat="1" ht="16.5" customHeight="1">
      <c r="A306" s="39"/>
      <c r="B306" s="40"/>
      <c r="C306" s="214" t="s">
        <v>428</v>
      </c>
      <c r="D306" s="214" t="s">
        <v>157</v>
      </c>
      <c r="E306" s="215" t="s">
        <v>429</v>
      </c>
      <c r="F306" s="216" t="s">
        <v>430</v>
      </c>
      <c r="G306" s="217" t="s">
        <v>265</v>
      </c>
      <c r="H306" s="218">
        <v>12.699999999999999</v>
      </c>
      <c r="I306" s="219"/>
      <c r="J306" s="220">
        <f>ROUND(I306*H306,2)</f>
        <v>0</v>
      </c>
      <c r="K306" s="216" t="s">
        <v>161</v>
      </c>
      <c r="L306" s="45"/>
      <c r="M306" s="221" t="s">
        <v>19</v>
      </c>
      <c r="N306" s="222" t="s">
        <v>43</v>
      </c>
      <c r="O306" s="85"/>
      <c r="P306" s="223">
        <f>O306*H306</f>
        <v>0</v>
      </c>
      <c r="Q306" s="223">
        <v>0.00076000000000000004</v>
      </c>
      <c r="R306" s="223">
        <f>Q306*H306</f>
        <v>0.0096520000000000009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256</v>
      </c>
      <c r="AT306" s="225" t="s">
        <v>157</v>
      </c>
      <c r="AU306" s="225" t="s">
        <v>81</v>
      </c>
      <c r="AY306" s="18" t="s">
        <v>154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79</v>
      </c>
      <c r="BK306" s="226">
        <f>ROUND(I306*H306,2)</f>
        <v>0</v>
      </c>
      <c r="BL306" s="18" t="s">
        <v>256</v>
      </c>
      <c r="BM306" s="225" t="s">
        <v>431</v>
      </c>
    </row>
    <row r="307" s="2" customFormat="1">
      <c r="A307" s="39"/>
      <c r="B307" s="40"/>
      <c r="C307" s="41"/>
      <c r="D307" s="227" t="s">
        <v>164</v>
      </c>
      <c r="E307" s="41"/>
      <c r="F307" s="228" t="s">
        <v>432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164</v>
      </c>
      <c r="AU307" s="18" t="s">
        <v>81</v>
      </c>
    </row>
    <row r="308" s="2" customFormat="1">
      <c r="A308" s="39"/>
      <c r="B308" s="40"/>
      <c r="C308" s="41"/>
      <c r="D308" s="232" t="s">
        <v>166</v>
      </c>
      <c r="E308" s="41"/>
      <c r="F308" s="233" t="s">
        <v>433</v>
      </c>
      <c r="G308" s="41"/>
      <c r="H308" s="41"/>
      <c r="I308" s="229"/>
      <c r="J308" s="41"/>
      <c r="K308" s="41"/>
      <c r="L308" s="45"/>
      <c r="M308" s="230"/>
      <c r="N308" s="23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166</v>
      </c>
      <c r="AU308" s="18" t="s">
        <v>81</v>
      </c>
    </row>
    <row r="309" s="13" customFormat="1">
      <c r="A309" s="13"/>
      <c r="B309" s="234"/>
      <c r="C309" s="235"/>
      <c r="D309" s="227" t="s">
        <v>168</v>
      </c>
      <c r="E309" s="236" t="s">
        <v>19</v>
      </c>
      <c r="F309" s="237" t="s">
        <v>434</v>
      </c>
      <c r="G309" s="235"/>
      <c r="H309" s="238">
        <v>12.699999999999999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168</v>
      </c>
      <c r="AU309" s="244" t="s">
        <v>81</v>
      </c>
      <c r="AV309" s="13" t="s">
        <v>81</v>
      </c>
      <c r="AW309" s="13" t="s">
        <v>33</v>
      </c>
      <c r="AX309" s="13" t="s">
        <v>72</v>
      </c>
      <c r="AY309" s="244" t="s">
        <v>154</v>
      </c>
    </row>
    <row r="310" s="14" customFormat="1">
      <c r="A310" s="14"/>
      <c r="B310" s="245"/>
      <c r="C310" s="246"/>
      <c r="D310" s="227" t="s">
        <v>168</v>
      </c>
      <c r="E310" s="247" t="s">
        <v>19</v>
      </c>
      <c r="F310" s="248" t="s">
        <v>171</v>
      </c>
      <c r="G310" s="246"/>
      <c r="H310" s="249">
        <v>12.699999999999999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168</v>
      </c>
      <c r="AU310" s="255" t="s">
        <v>81</v>
      </c>
      <c r="AV310" s="14" t="s">
        <v>162</v>
      </c>
      <c r="AW310" s="14" t="s">
        <v>33</v>
      </c>
      <c r="AX310" s="14" t="s">
        <v>79</v>
      </c>
      <c r="AY310" s="255" t="s">
        <v>154</v>
      </c>
    </row>
    <row r="311" s="2" customFormat="1" ht="16.5" customHeight="1">
      <c r="A311" s="39"/>
      <c r="B311" s="40"/>
      <c r="C311" s="214" t="s">
        <v>435</v>
      </c>
      <c r="D311" s="214" t="s">
        <v>157</v>
      </c>
      <c r="E311" s="215" t="s">
        <v>436</v>
      </c>
      <c r="F311" s="216" t="s">
        <v>437</v>
      </c>
      <c r="G311" s="217" t="s">
        <v>265</v>
      </c>
      <c r="H311" s="218">
        <v>1</v>
      </c>
      <c r="I311" s="219"/>
      <c r="J311" s="220">
        <f>ROUND(I311*H311,2)</f>
        <v>0</v>
      </c>
      <c r="K311" s="216" t="s">
        <v>161</v>
      </c>
      <c r="L311" s="45"/>
      <c r="M311" s="221" t="s">
        <v>19</v>
      </c>
      <c r="N311" s="222" t="s">
        <v>43</v>
      </c>
      <c r="O311" s="85"/>
      <c r="P311" s="223">
        <f>O311*H311</f>
        <v>0</v>
      </c>
      <c r="Q311" s="223">
        <v>0.00076000000000000004</v>
      </c>
      <c r="R311" s="223">
        <f>Q311*H311</f>
        <v>0.00076000000000000004</v>
      </c>
      <c r="S311" s="223">
        <v>0</v>
      </c>
      <c r="T311" s="22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5" t="s">
        <v>256</v>
      </c>
      <c r="AT311" s="225" t="s">
        <v>157</v>
      </c>
      <c r="AU311" s="225" t="s">
        <v>81</v>
      </c>
      <c r="AY311" s="18" t="s">
        <v>154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8" t="s">
        <v>79</v>
      </c>
      <c r="BK311" s="226">
        <f>ROUND(I311*H311,2)</f>
        <v>0</v>
      </c>
      <c r="BL311" s="18" t="s">
        <v>256</v>
      </c>
      <c r="BM311" s="225" t="s">
        <v>438</v>
      </c>
    </row>
    <row r="312" s="2" customFormat="1">
      <c r="A312" s="39"/>
      <c r="B312" s="40"/>
      <c r="C312" s="41"/>
      <c r="D312" s="227" t="s">
        <v>164</v>
      </c>
      <c r="E312" s="41"/>
      <c r="F312" s="228" t="s">
        <v>439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164</v>
      </c>
      <c r="AU312" s="18" t="s">
        <v>81</v>
      </c>
    </row>
    <row r="313" s="2" customFormat="1">
      <c r="A313" s="39"/>
      <c r="B313" s="40"/>
      <c r="C313" s="41"/>
      <c r="D313" s="232" t="s">
        <v>166</v>
      </c>
      <c r="E313" s="41"/>
      <c r="F313" s="233" t="s">
        <v>440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166</v>
      </c>
      <c r="AU313" s="18" t="s">
        <v>81</v>
      </c>
    </row>
    <row r="314" s="2" customFormat="1" ht="21.75" customHeight="1">
      <c r="A314" s="39"/>
      <c r="B314" s="40"/>
      <c r="C314" s="214" t="s">
        <v>441</v>
      </c>
      <c r="D314" s="214" t="s">
        <v>157</v>
      </c>
      <c r="E314" s="215" t="s">
        <v>442</v>
      </c>
      <c r="F314" s="216" t="s">
        <v>443</v>
      </c>
      <c r="G314" s="217" t="s">
        <v>265</v>
      </c>
      <c r="H314" s="218">
        <v>15.699999999999999</v>
      </c>
      <c r="I314" s="219"/>
      <c r="J314" s="220">
        <f>ROUND(I314*H314,2)</f>
        <v>0</v>
      </c>
      <c r="K314" s="216" t="s">
        <v>161</v>
      </c>
      <c r="L314" s="45"/>
      <c r="M314" s="221" t="s">
        <v>19</v>
      </c>
      <c r="N314" s="222" t="s">
        <v>43</v>
      </c>
      <c r="O314" s="85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256</v>
      </c>
      <c r="AT314" s="225" t="s">
        <v>157</v>
      </c>
      <c r="AU314" s="225" t="s">
        <v>81</v>
      </c>
      <c r="AY314" s="18" t="s">
        <v>154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79</v>
      </c>
      <c r="BK314" s="226">
        <f>ROUND(I314*H314,2)</f>
        <v>0</v>
      </c>
      <c r="BL314" s="18" t="s">
        <v>256</v>
      </c>
      <c r="BM314" s="225" t="s">
        <v>444</v>
      </c>
    </row>
    <row r="315" s="2" customFormat="1">
      <c r="A315" s="39"/>
      <c r="B315" s="40"/>
      <c r="C315" s="41"/>
      <c r="D315" s="227" t="s">
        <v>164</v>
      </c>
      <c r="E315" s="41"/>
      <c r="F315" s="228" t="s">
        <v>445</v>
      </c>
      <c r="G315" s="41"/>
      <c r="H315" s="41"/>
      <c r="I315" s="229"/>
      <c r="J315" s="41"/>
      <c r="K315" s="41"/>
      <c r="L315" s="45"/>
      <c r="M315" s="230"/>
      <c r="N315" s="231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164</v>
      </c>
      <c r="AU315" s="18" t="s">
        <v>81</v>
      </c>
    </row>
    <row r="316" s="2" customFormat="1">
      <c r="A316" s="39"/>
      <c r="B316" s="40"/>
      <c r="C316" s="41"/>
      <c r="D316" s="232" t="s">
        <v>166</v>
      </c>
      <c r="E316" s="41"/>
      <c r="F316" s="233" t="s">
        <v>446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166</v>
      </c>
      <c r="AU316" s="18" t="s">
        <v>81</v>
      </c>
    </row>
    <row r="317" s="13" customFormat="1">
      <c r="A317" s="13"/>
      <c r="B317" s="234"/>
      <c r="C317" s="235"/>
      <c r="D317" s="227" t="s">
        <v>168</v>
      </c>
      <c r="E317" s="236" t="s">
        <v>19</v>
      </c>
      <c r="F317" s="237" t="s">
        <v>447</v>
      </c>
      <c r="G317" s="235"/>
      <c r="H317" s="238">
        <v>13.699999999999999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168</v>
      </c>
      <c r="AU317" s="244" t="s">
        <v>81</v>
      </c>
      <c r="AV317" s="13" t="s">
        <v>81</v>
      </c>
      <c r="AW317" s="13" t="s">
        <v>33</v>
      </c>
      <c r="AX317" s="13" t="s">
        <v>72</v>
      </c>
      <c r="AY317" s="244" t="s">
        <v>154</v>
      </c>
    </row>
    <row r="318" s="13" customFormat="1">
      <c r="A318" s="13"/>
      <c r="B318" s="234"/>
      <c r="C318" s="235"/>
      <c r="D318" s="227" t="s">
        <v>168</v>
      </c>
      <c r="E318" s="236" t="s">
        <v>19</v>
      </c>
      <c r="F318" s="237" t="s">
        <v>448</v>
      </c>
      <c r="G318" s="235"/>
      <c r="H318" s="238">
        <v>2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168</v>
      </c>
      <c r="AU318" s="244" t="s">
        <v>81</v>
      </c>
      <c r="AV318" s="13" t="s">
        <v>81</v>
      </c>
      <c r="AW318" s="13" t="s">
        <v>33</v>
      </c>
      <c r="AX318" s="13" t="s">
        <v>72</v>
      </c>
      <c r="AY318" s="244" t="s">
        <v>154</v>
      </c>
    </row>
    <row r="319" s="14" customFormat="1">
      <c r="A319" s="14"/>
      <c r="B319" s="245"/>
      <c r="C319" s="246"/>
      <c r="D319" s="227" t="s">
        <v>168</v>
      </c>
      <c r="E319" s="247" t="s">
        <v>19</v>
      </c>
      <c r="F319" s="248" t="s">
        <v>171</v>
      </c>
      <c r="G319" s="246"/>
      <c r="H319" s="249">
        <v>15.699999999999999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168</v>
      </c>
      <c r="AU319" s="255" t="s">
        <v>81</v>
      </c>
      <c r="AV319" s="14" t="s">
        <v>162</v>
      </c>
      <c r="AW319" s="14" t="s">
        <v>33</v>
      </c>
      <c r="AX319" s="14" t="s">
        <v>79</v>
      </c>
      <c r="AY319" s="255" t="s">
        <v>154</v>
      </c>
    </row>
    <row r="320" s="2" customFormat="1" ht="24.15" customHeight="1">
      <c r="A320" s="39"/>
      <c r="B320" s="40"/>
      <c r="C320" s="214" t="s">
        <v>449</v>
      </c>
      <c r="D320" s="214" t="s">
        <v>157</v>
      </c>
      <c r="E320" s="215" t="s">
        <v>450</v>
      </c>
      <c r="F320" s="216" t="s">
        <v>451</v>
      </c>
      <c r="G320" s="217" t="s">
        <v>356</v>
      </c>
      <c r="H320" s="218">
        <v>0.012999999999999999</v>
      </c>
      <c r="I320" s="219"/>
      <c r="J320" s="220">
        <f>ROUND(I320*H320,2)</f>
        <v>0</v>
      </c>
      <c r="K320" s="216" t="s">
        <v>161</v>
      </c>
      <c r="L320" s="45"/>
      <c r="M320" s="221" t="s">
        <v>19</v>
      </c>
      <c r="N320" s="222" t="s">
        <v>43</v>
      </c>
      <c r="O320" s="85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256</v>
      </c>
      <c r="AT320" s="225" t="s">
        <v>157</v>
      </c>
      <c r="AU320" s="225" t="s">
        <v>81</v>
      </c>
      <c r="AY320" s="18" t="s">
        <v>154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79</v>
      </c>
      <c r="BK320" s="226">
        <f>ROUND(I320*H320,2)</f>
        <v>0</v>
      </c>
      <c r="BL320" s="18" t="s">
        <v>256</v>
      </c>
      <c r="BM320" s="225" t="s">
        <v>452</v>
      </c>
    </row>
    <row r="321" s="2" customFormat="1">
      <c r="A321" s="39"/>
      <c r="B321" s="40"/>
      <c r="C321" s="41"/>
      <c r="D321" s="227" t="s">
        <v>164</v>
      </c>
      <c r="E321" s="41"/>
      <c r="F321" s="228" t="s">
        <v>453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164</v>
      </c>
      <c r="AU321" s="18" t="s">
        <v>81</v>
      </c>
    </row>
    <row r="322" s="2" customFormat="1">
      <c r="A322" s="39"/>
      <c r="B322" s="40"/>
      <c r="C322" s="41"/>
      <c r="D322" s="232" t="s">
        <v>166</v>
      </c>
      <c r="E322" s="41"/>
      <c r="F322" s="233" t="s">
        <v>454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166</v>
      </c>
      <c r="AU322" s="18" t="s">
        <v>81</v>
      </c>
    </row>
    <row r="323" s="12" customFormat="1" ht="22.8" customHeight="1">
      <c r="A323" s="12"/>
      <c r="B323" s="198"/>
      <c r="C323" s="199"/>
      <c r="D323" s="200" t="s">
        <v>71</v>
      </c>
      <c r="E323" s="212" t="s">
        <v>455</v>
      </c>
      <c r="F323" s="212" t="s">
        <v>456</v>
      </c>
      <c r="G323" s="199"/>
      <c r="H323" s="199"/>
      <c r="I323" s="202"/>
      <c r="J323" s="213">
        <f>BK323</f>
        <v>0</v>
      </c>
      <c r="K323" s="199"/>
      <c r="L323" s="204"/>
      <c r="M323" s="205"/>
      <c r="N323" s="206"/>
      <c r="O323" s="206"/>
      <c r="P323" s="207">
        <f>SUM(P324:P367)</f>
        <v>0</v>
      </c>
      <c r="Q323" s="206"/>
      <c r="R323" s="207">
        <f>SUM(R324:R367)</f>
        <v>0.0081203200000000003</v>
      </c>
      <c r="S323" s="206"/>
      <c r="T323" s="208">
        <f>SUM(T324:T367)</f>
        <v>0.00072000000000000005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81</v>
      </c>
      <c r="AT323" s="210" t="s">
        <v>71</v>
      </c>
      <c r="AU323" s="210" t="s">
        <v>79</v>
      </c>
      <c r="AY323" s="209" t="s">
        <v>154</v>
      </c>
      <c r="BK323" s="211">
        <f>SUM(BK324:BK367)</f>
        <v>0</v>
      </c>
    </row>
    <row r="324" s="2" customFormat="1" ht="24.15" customHeight="1">
      <c r="A324" s="39"/>
      <c r="B324" s="40"/>
      <c r="C324" s="214" t="s">
        <v>457</v>
      </c>
      <c r="D324" s="214" t="s">
        <v>157</v>
      </c>
      <c r="E324" s="215" t="s">
        <v>458</v>
      </c>
      <c r="F324" s="216" t="s">
        <v>459</v>
      </c>
      <c r="G324" s="217" t="s">
        <v>399</v>
      </c>
      <c r="H324" s="218">
        <v>1</v>
      </c>
      <c r="I324" s="219"/>
      <c r="J324" s="220">
        <f>ROUND(I324*H324,2)</f>
        <v>0</v>
      </c>
      <c r="K324" s="216" t="s">
        <v>161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256</v>
      </c>
      <c r="AT324" s="225" t="s">
        <v>157</v>
      </c>
      <c r="AU324" s="225" t="s">
        <v>81</v>
      </c>
      <c r="AY324" s="18" t="s">
        <v>154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256</v>
      </c>
      <c r="BM324" s="225" t="s">
        <v>460</v>
      </c>
    </row>
    <row r="325" s="2" customFormat="1">
      <c r="A325" s="39"/>
      <c r="B325" s="40"/>
      <c r="C325" s="41"/>
      <c r="D325" s="227" t="s">
        <v>164</v>
      </c>
      <c r="E325" s="41"/>
      <c r="F325" s="228" t="s">
        <v>461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164</v>
      </c>
      <c r="AU325" s="18" t="s">
        <v>81</v>
      </c>
    </row>
    <row r="326" s="2" customFormat="1">
      <c r="A326" s="39"/>
      <c r="B326" s="40"/>
      <c r="C326" s="41"/>
      <c r="D326" s="232" t="s">
        <v>166</v>
      </c>
      <c r="E326" s="41"/>
      <c r="F326" s="233" t="s">
        <v>462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166</v>
      </c>
      <c r="AU326" s="18" t="s">
        <v>81</v>
      </c>
    </row>
    <row r="327" s="2" customFormat="1" ht="24.15" customHeight="1">
      <c r="A327" s="39"/>
      <c r="B327" s="40"/>
      <c r="C327" s="214" t="s">
        <v>463</v>
      </c>
      <c r="D327" s="214" t="s">
        <v>157</v>
      </c>
      <c r="E327" s="215" t="s">
        <v>464</v>
      </c>
      <c r="F327" s="216" t="s">
        <v>465</v>
      </c>
      <c r="G327" s="217" t="s">
        <v>399</v>
      </c>
      <c r="H327" s="218">
        <v>2</v>
      </c>
      <c r="I327" s="219"/>
      <c r="J327" s="220">
        <f>ROUND(I327*H327,2)</f>
        <v>0</v>
      </c>
      <c r="K327" s="216" t="s">
        <v>161</v>
      </c>
      <c r="L327" s="45"/>
      <c r="M327" s="221" t="s">
        <v>19</v>
      </c>
      <c r="N327" s="222" t="s">
        <v>43</v>
      </c>
      <c r="O327" s="85"/>
      <c r="P327" s="223">
        <f>O327*H327</f>
        <v>0</v>
      </c>
      <c r="Q327" s="223">
        <v>2.0000000000000002E-05</v>
      </c>
      <c r="R327" s="223">
        <f>Q327*H327</f>
        <v>4.0000000000000003E-05</v>
      </c>
      <c r="S327" s="223">
        <v>0.00036000000000000002</v>
      </c>
      <c r="T327" s="224">
        <f>S327*H327</f>
        <v>0.00072000000000000005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256</v>
      </c>
      <c r="AT327" s="225" t="s">
        <v>157</v>
      </c>
      <c r="AU327" s="225" t="s">
        <v>81</v>
      </c>
      <c r="AY327" s="18" t="s">
        <v>154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79</v>
      </c>
      <c r="BK327" s="226">
        <f>ROUND(I327*H327,2)</f>
        <v>0</v>
      </c>
      <c r="BL327" s="18" t="s">
        <v>256</v>
      </c>
      <c r="BM327" s="225" t="s">
        <v>466</v>
      </c>
    </row>
    <row r="328" s="2" customFormat="1">
      <c r="A328" s="39"/>
      <c r="B328" s="40"/>
      <c r="C328" s="41"/>
      <c r="D328" s="227" t="s">
        <v>164</v>
      </c>
      <c r="E328" s="41"/>
      <c r="F328" s="228" t="s">
        <v>467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164</v>
      </c>
      <c r="AU328" s="18" t="s">
        <v>81</v>
      </c>
    </row>
    <row r="329" s="2" customFormat="1">
      <c r="A329" s="39"/>
      <c r="B329" s="40"/>
      <c r="C329" s="41"/>
      <c r="D329" s="232" t="s">
        <v>166</v>
      </c>
      <c r="E329" s="41"/>
      <c r="F329" s="233" t="s">
        <v>468</v>
      </c>
      <c r="G329" s="41"/>
      <c r="H329" s="41"/>
      <c r="I329" s="229"/>
      <c r="J329" s="41"/>
      <c r="K329" s="41"/>
      <c r="L329" s="45"/>
      <c r="M329" s="230"/>
      <c r="N329" s="231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166</v>
      </c>
      <c r="AU329" s="18" t="s">
        <v>81</v>
      </c>
    </row>
    <row r="330" s="2" customFormat="1" ht="16.5" customHeight="1">
      <c r="A330" s="39"/>
      <c r="B330" s="40"/>
      <c r="C330" s="257" t="s">
        <v>469</v>
      </c>
      <c r="D330" s="257" t="s">
        <v>470</v>
      </c>
      <c r="E330" s="258" t="s">
        <v>471</v>
      </c>
      <c r="F330" s="259" t="s">
        <v>472</v>
      </c>
      <c r="G330" s="260" t="s">
        <v>265</v>
      </c>
      <c r="H330" s="261">
        <v>17.201000000000001</v>
      </c>
      <c r="I330" s="262"/>
      <c r="J330" s="263">
        <f>ROUND(I330*H330,2)</f>
        <v>0</v>
      </c>
      <c r="K330" s="259" t="s">
        <v>161</v>
      </c>
      <c r="L330" s="264"/>
      <c r="M330" s="265" t="s">
        <v>19</v>
      </c>
      <c r="N330" s="266" t="s">
        <v>43</v>
      </c>
      <c r="O330" s="85"/>
      <c r="P330" s="223">
        <f>O330*H330</f>
        <v>0</v>
      </c>
      <c r="Q330" s="223">
        <v>0.00032000000000000003</v>
      </c>
      <c r="R330" s="223">
        <f>Q330*H330</f>
        <v>0.0055043200000000009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366</v>
      </c>
      <c r="AT330" s="225" t="s">
        <v>470</v>
      </c>
      <c r="AU330" s="225" t="s">
        <v>81</v>
      </c>
      <c r="AY330" s="18" t="s">
        <v>154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79</v>
      </c>
      <c r="BK330" s="226">
        <f>ROUND(I330*H330,2)</f>
        <v>0</v>
      </c>
      <c r="BL330" s="18" t="s">
        <v>256</v>
      </c>
      <c r="BM330" s="225" t="s">
        <v>473</v>
      </c>
    </row>
    <row r="331" s="2" customFormat="1">
      <c r="A331" s="39"/>
      <c r="B331" s="40"/>
      <c r="C331" s="41"/>
      <c r="D331" s="227" t="s">
        <v>164</v>
      </c>
      <c r="E331" s="41"/>
      <c r="F331" s="228" t="s">
        <v>472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164</v>
      </c>
      <c r="AU331" s="18" t="s">
        <v>81</v>
      </c>
    </row>
    <row r="332" s="13" customFormat="1">
      <c r="A332" s="13"/>
      <c r="B332" s="234"/>
      <c r="C332" s="235"/>
      <c r="D332" s="227" t="s">
        <v>168</v>
      </c>
      <c r="E332" s="236" t="s">
        <v>19</v>
      </c>
      <c r="F332" s="237" t="s">
        <v>474</v>
      </c>
      <c r="G332" s="235"/>
      <c r="H332" s="238">
        <v>16.699999999999999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168</v>
      </c>
      <c r="AU332" s="244" t="s">
        <v>81</v>
      </c>
      <c r="AV332" s="13" t="s">
        <v>81</v>
      </c>
      <c r="AW332" s="13" t="s">
        <v>33</v>
      </c>
      <c r="AX332" s="13" t="s">
        <v>72</v>
      </c>
      <c r="AY332" s="244" t="s">
        <v>154</v>
      </c>
    </row>
    <row r="333" s="14" customFormat="1">
      <c r="A333" s="14"/>
      <c r="B333" s="245"/>
      <c r="C333" s="246"/>
      <c r="D333" s="227" t="s">
        <v>168</v>
      </c>
      <c r="E333" s="247" t="s">
        <v>19</v>
      </c>
      <c r="F333" s="248" t="s">
        <v>171</v>
      </c>
      <c r="G333" s="246"/>
      <c r="H333" s="249">
        <v>16.699999999999999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168</v>
      </c>
      <c r="AU333" s="255" t="s">
        <v>81</v>
      </c>
      <c r="AV333" s="14" t="s">
        <v>162</v>
      </c>
      <c r="AW333" s="14" t="s">
        <v>33</v>
      </c>
      <c r="AX333" s="14" t="s">
        <v>72</v>
      </c>
      <c r="AY333" s="255" t="s">
        <v>154</v>
      </c>
    </row>
    <row r="334" s="13" customFormat="1">
      <c r="A334" s="13"/>
      <c r="B334" s="234"/>
      <c r="C334" s="235"/>
      <c r="D334" s="227" t="s">
        <v>168</v>
      </c>
      <c r="E334" s="236" t="s">
        <v>19</v>
      </c>
      <c r="F334" s="237" t="s">
        <v>475</v>
      </c>
      <c r="G334" s="235"/>
      <c r="H334" s="238">
        <v>17.201000000000001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168</v>
      </c>
      <c r="AU334" s="244" t="s">
        <v>81</v>
      </c>
      <c r="AV334" s="13" t="s">
        <v>81</v>
      </c>
      <c r="AW334" s="13" t="s">
        <v>33</v>
      </c>
      <c r="AX334" s="13" t="s">
        <v>79</v>
      </c>
      <c r="AY334" s="244" t="s">
        <v>154</v>
      </c>
    </row>
    <row r="335" s="2" customFormat="1" ht="24.15" customHeight="1">
      <c r="A335" s="39"/>
      <c r="B335" s="40"/>
      <c r="C335" s="214" t="s">
        <v>476</v>
      </c>
      <c r="D335" s="214" t="s">
        <v>157</v>
      </c>
      <c r="E335" s="215" t="s">
        <v>477</v>
      </c>
      <c r="F335" s="216" t="s">
        <v>478</v>
      </c>
      <c r="G335" s="217" t="s">
        <v>399</v>
      </c>
      <c r="H335" s="218">
        <v>8</v>
      </c>
      <c r="I335" s="219"/>
      <c r="J335" s="220">
        <f>ROUND(I335*H335,2)</f>
        <v>0</v>
      </c>
      <c r="K335" s="216" t="s">
        <v>161</v>
      </c>
      <c r="L335" s="45"/>
      <c r="M335" s="221" t="s">
        <v>19</v>
      </c>
      <c r="N335" s="222" t="s">
        <v>43</v>
      </c>
      <c r="O335" s="85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5" t="s">
        <v>256</v>
      </c>
      <c r="AT335" s="225" t="s">
        <v>157</v>
      </c>
      <c r="AU335" s="225" t="s">
        <v>81</v>
      </c>
      <c r="AY335" s="18" t="s">
        <v>154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79</v>
      </c>
      <c r="BK335" s="226">
        <f>ROUND(I335*H335,2)</f>
        <v>0</v>
      </c>
      <c r="BL335" s="18" t="s">
        <v>256</v>
      </c>
      <c r="BM335" s="225" t="s">
        <v>479</v>
      </c>
    </row>
    <row r="336" s="2" customFormat="1">
      <c r="A336" s="39"/>
      <c r="B336" s="40"/>
      <c r="C336" s="41"/>
      <c r="D336" s="227" t="s">
        <v>164</v>
      </c>
      <c r="E336" s="41"/>
      <c r="F336" s="228" t="s">
        <v>480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164</v>
      </c>
      <c r="AU336" s="18" t="s">
        <v>81</v>
      </c>
    </row>
    <row r="337" s="2" customFormat="1">
      <c r="A337" s="39"/>
      <c r="B337" s="40"/>
      <c r="C337" s="41"/>
      <c r="D337" s="232" t="s">
        <v>166</v>
      </c>
      <c r="E337" s="41"/>
      <c r="F337" s="233" t="s">
        <v>481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166</v>
      </c>
      <c r="AU337" s="18" t="s">
        <v>81</v>
      </c>
    </row>
    <row r="338" s="2" customFormat="1" ht="24.15" customHeight="1">
      <c r="A338" s="39"/>
      <c r="B338" s="40"/>
      <c r="C338" s="214" t="s">
        <v>482</v>
      </c>
      <c r="D338" s="214" t="s">
        <v>157</v>
      </c>
      <c r="E338" s="215" t="s">
        <v>483</v>
      </c>
      <c r="F338" s="216" t="s">
        <v>484</v>
      </c>
      <c r="G338" s="217" t="s">
        <v>265</v>
      </c>
      <c r="H338" s="218">
        <v>14.699999999999999</v>
      </c>
      <c r="I338" s="219"/>
      <c r="J338" s="220">
        <f>ROUND(I338*H338,2)</f>
        <v>0</v>
      </c>
      <c r="K338" s="216" t="s">
        <v>161</v>
      </c>
      <c r="L338" s="45"/>
      <c r="M338" s="221" t="s">
        <v>19</v>
      </c>
      <c r="N338" s="222" t="s">
        <v>43</v>
      </c>
      <c r="O338" s="85"/>
      <c r="P338" s="223">
        <f>O338*H338</f>
        <v>0</v>
      </c>
      <c r="Q338" s="223">
        <v>2.0000000000000002E-05</v>
      </c>
      <c r="R338" s="223">
        <f>Q338*H338</f>
        <v>0.00029399999999999999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256</v>
      </c>
      <c r="AT338" s="225" t="s">
        <v>157</v>
      </c>
      <c r="AU338" s="225" t="s">
        <v>81</v>
      </c>
      <c r="AY338" s="18" t="s">
        <v>154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79</v>
      </c>
      <c r="BK338" s="226">
        <f>ROUND(I338*H338,2)</f>
        <v>0</v>
      </c>
      <c r="BL338" s="18" t="s">
        <v>256</v>
      </c>
      <c r="BM338" s="225" t="s">
        <v>485</v>
      </c>
    </row>
    <row r="339" s="2" customFormat="1">
      <c r="A339" s="39"/>
      <c r="B339" s="40"/>
      <c r="C339" s="41"/>
      <c r="D339" s="227" t="s">
        <v>164</v>
      </c>
      <c r="E339" s="41"/>
      <c r="F339" s="228" t="s">
        <v>486</v>
      </c>
      <c r="G339" s="41"/>
      <c r="H339" s="41"/>
      <c r="I339" s="229"/>
      <c r="J339" s="41"/>
      <c r="K339" s="41"/>
      <c r="L339" s="45"/>
      <c r="M339" s="230"/>
      <c r="N339" s="231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164</v>
      </c>
      <c r="AU339" s="18" t="s">
        <v>81</v>
      </c>
    </row>
    <row r="340" s="2" customFormat="1">
      <c r="A340" s="39"/>
      <c r="B340" s="40"/>
      <c r="C340" s="41"/>
      <c r="D340" s="232" t="s">
        <v>166</v>
      </c>
      <c r="E340" s="41"/>
      <c r="F340" s="233" t="s">
        <v>487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166</v>
      </c>
      <c r="AU340" s="18" t="s">
        <v>81</v>
      </c>
    </row>
    <row r="341" s="13" customFormat="1">
      <c r="A341" s="13"/>
      <c r="B341" s="234"/>
      <c r="C341" s="235"/>
      <c r="D341" s="227" t="s">
        <v>168</v>
      </c>
      <c r="E341" s="236" t="s">
        <v>19</v>
      </c>
      <c r="F341" s="237" t="s">
        <v>488</v>
      </c>
      <c r="G341" s="235"/>
      <c r="H341" s="238">
        <v>2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168</v>
      </c>
      <c r="AU341" s="244" t="s">
        <v>81</v>
      </c>
      <c r="AV341" s="13" t="s">
        <v>81</v>
      </c>
      <c r="AW341" s="13" t="s">
        <v>33</v>
      </c>
      <c r="AX341" s="13" t="s">
        <v>72</v>
      </c>
      <c r="AY341" s="244" t="s">
        <v>154</v>
      </c>
    </row>
    <row r="342" s="13" customFormat="1">
      <c r="A342" s="13"/>
      <c r="B342" s="234"/>
      <c r="C342" s="235"/>
      <c r="D342" s="227" t="s">
        <v>168</v>
      </c>
      <c r="E342" s="236" t="s">
        <v>19</v>
      </c>
      <c r="F342" s="237" t="s">
        <v>434</v>
      </c>
      <c r="G342" s="235"/>
      <c r="H342" s="238">
        <v>12.699999999999999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168</v>
      </c>
      <c r="AU342" s="244" t="s">
        <v>81</v>
      </c>
      <c r="AV342" s="13" t="s">
        <v>81</v>
      </c>
      <c r="AW342" s="13" t="s">
        <v>33</v>
      </c>
      <c r="AX342" s="13" t="s">
        <v>72</v>
      </c>
      <c r="AY342" s="244" t="s">
        <v>154</v>
      </c>
    </row>
    <row r="343" s="14" customFormat="1">
      <c r="A343" s="14"/>
      <c r="B343" s="245"/>
      <c r="C343" s="246"/>
      <c r="D343" s="227" t="s">
        <v>168</v>
      </c>
      <c r="E343" s="247" t="s">
        <v>19</v>
      </c>
      <c r="F343" s="248" t="s">
        <v>171</v>
      </c>
      <c r="G343" s="246"/>
      <c r="H343" s="249">
        <v>14.699999999999999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168</v>
      </c>
      <c r="AU343" s="255" t="s">
        <v>81</v>
      </c>
      <c r="AV343" s="14" t="s">
        <v>162</v>
      </c>
      <c r="AW343" s="14" t="s">
        <v>33</v>
      </c>
      <c r="AX343" s="14" t="s">
        <v>79</v>
      </c>
      <c r="AY343" s="255" t="s">
        <v>154</v>
      </c>
    </row>
    <row r="344" s="2" customFormat="1" ht="24.15" customHeight="1">
      <c r="A344" s="39"/>
      <c r="B344" s="40"/>
      <c r="C344" s="214" t="s">
        <v>489</v>
      </c>
      <c r="D344" s="214" t="s">
        <v>157</v>
      </c>
      <c r="E344" s="215" t="s">
        <v>490</v>
      </c>
      <c r="F344" s="216" t="s">
        <v>491</v>
      </c>
      <c r="G344" s="217" t="s">
        <v>492</v>
      </c>
      <c r="H344" s="218">
        <v>1</v>
      </c>
      <c r="I344" s="219"/>
      <c r="J344" s="220">
        <f>ROUND(I344*H344,2)</f>
        <v>0</v>
      </c>
      <c r="K344" s="216" t="s">
        <v>161</v>
      </c>
      <c r="L344" s="45"/>
      <c r="M344" s="221" t="s">
        <v>19</v>
      </c>
      <c r="N344" s="222" t="s">
        <v>43</v>
      </c>
      <c r="O344" s="85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256</v>
      </c>
      <c r="AT344" s="225" t="s">
        <v>157</v>
      </c>
      <c r="AU344" s="225" t="s">
        <v>81</v>
      </c>
      <c r="AY344" s="18" t="s">
        <v>154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79</v>
      </c>
      <c r="BK344" s="226">
        <f>ROUND(I344*H344,2)</f>
        <v>0</v>
      </c>
      <c r="BL344" s="18" t="s">
        <v>256</v>
      </c>
      <c r="BM344" s="225" t="s">
        <v>493</v>
      </c>
    </row>
    <row r="345" s="2" customFormat="1">
      <c r="A345" s="39"/>
      <c r="B345" s="40"/>
      <c r="C345" s="41"/>
      <c r="D345" s="227" t="s">
        <v>164</v>
      </c>
      <c r="E345" s="41"/>
      <c r="F345" s="228" t="s">
        <v>494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164</v>
      </c>
      <c r="AU345" s="18" t="s">
        <v>81</v>
      </c>
    </row>
    <row r="346" s="2" customFormat="1">
      <c r="A346" s="39"/>
      <c r="B346" s="40"/>
      <c r="C346" s="41"/>
      <c r="D346" s="232" t="s">
        <v>166</v>
      </c>
      <c r="E346" s="41"/>
      <c r="F346" s="233" t="s">
        <v>495</v>
      </c>
      <c r="G346" s="41"/>
      <c r="H346" s="41"/>
      <c r="I346" s="229"/>
      <c r="J346" s="41"/>
      <c r="K346" s="41"/>
      <c r="L346" s="45"/>
      <c r="M346" s="230"/>
      <c r="N346" s="231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166</v>
      </c>
      <c r="AU346" s="18" t="s">
        <v>81</v>
      </c>
    </row>
    <row r="347" s="2" customFormat="1" ht="37.8" customHeight="1">
      <c r="A347" s="39"/>
      <c r="B347" s="40"/>
      <c r="C347" s="214" t="s">
        <v>496</v>
      </c>
      <c r="D347" s="214" t="s">
        <v>157</v>
      </c>
      <c r="E347" s="215" t="s">
        <v>497</v>
      </c>
      <c r="F347" s="216" t="s">
        <v>498</v>
      </c>
      <c r="G347" s="217" t="s">
        <v>265</v>
      </c>
      <c r="H347" s="218">
        <v>14.699999999999999</v>
      </c>
      <c r="I347" s="219"/>
      <c r="J347" s="220">
        <f>ROUND(I347*H347,2)</f>
        <v>0</v>
      </c>
      <c r="K347" s="216" t="s">
        <v>161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4.0000000000000003E-05</v>
      </c>
      <c r="R347" s="223">
        <f>Q347*H347</f>
        <v>0.00058799999999999998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256</v>
      </c>
      <c r="AT347" s="225" t="s">
        <v>157</v>
      </c>
      <c r="AU347" s="225" t="s">
        <v>81</v>
      </c>
      <c r="AY347" s="18" t="s">
        <v>154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79</v>
      </c>
      <c r="BK347" s="226">
        <f>ROUND(I347*H347,2)</f>
        <v>0</v>
      </c>
      <c r="BL347" s="18" t="s">
        <v>256</v>
      </c>
      <c r="BM347" s="225" t="s">
        <v>499</v>
      </c>
    </row>
    <row r="348" s="2" customFormat="1">
      <c r="A348" s="39"/>
      <c r="B348" s="40"/>
      <c r="C348" s="41"/>
      <c r="D348" s="227" t="s">
        <v>164</v>
      </c>
      <c r="E348" s="41"/>
      <c r="F348" s="228" t="s">
        <v>500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164</v>
      </c>
      <c r="AU348" s="18" t="s">
        <v>81</v>
      </c>
    </row>
    <row r="349" s="2" customFormat="1">
      <c r="A349" s="39"/>
      <c r="B349" s="40"/>
      <c r="C349" s="41"/>
      <c r="D349" s="232" t="s">
        <v>166</v>
      </c>
      <c r="E349" s="41"/>
      <c r="F349" s="233" t="s">
        <v>501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166</v>
      </c>
      <c r="AU349" s="18" t="s">
        <v>81</v>
      </c>
    </row>
    <row r="350" s="13" customFormat="1">
      <c r="A350" s="13"/>
      <c r="B350" s="234"/>
      <c r="C350" s="235"/>
      <c r="D350" s="227" t="s">
        <v>168</v>
      </c>
      <c r="E350" s="236" t="s">
        <v>19</v>
      </c>
      <c r="F350" s="237" t="s">
        <v>488</v>
      </c>
      <c r="G350" s="235"/>
      <c r="H350" s="238">
        <v>2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168</v>
      </c>
      <c r="AU350" s="244" t="s">
        <v>81</v>
      </c>
      <c r="AV350" s="13" t="s">
        <v>81</v>
      </c>
      <c r="AW350" s="13" t="s">
        <v>33</v>
      </c>
      <c r="AX350" s="13" t="s">
        <v>72</v>
      </c>
      <c r="AY350" s="244" t="s">
        <v>154</v>
      </c>
    </row>
    <row r="351" s="13" customFormat="1">
      <c r="A351" s="13"/>
      <c r="B351" s="234"/>
      <c r="C351" s="235"/>
      <c r="D351" s="227" t="s">
        <v>168</v>
      </c>
      <c r="E351" s="236" t="s">
        <v>19</v>
      </c>
      <c r="F351" s="237" t="s">
        <v>434</v>
      </c>
      <c r="G351" s="235"/>
      <c r="H351" s="238">
        <v>12.699999999999999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168</v>
      </c>
      <c r="AU351" s="244" t="s">
        <v>81</v>
      </c>
      <c r="AV351" s="13" t="s">
        <v>81</v>
      </c>
      <c r="AW351" s="13" t="s">
        <v>33</v>
      </c>
      <c r="AX351" s="13" t="s">
        <v>72</v>
      </c>
      <c r="AY351" s="244" t="s">
        <v>154</v>
      </c>
    </row>
    <row r="352" s="14" customFormat="1">
      <c r="A352" s="14"/>
      <c r="B352" s="245"/>
      <c r="C352" s="246"/>
      <c r="D352" s="227" t="s">
        <v>168</v>
      </c>
      <c r="E352" s="247" t="s">
        <v>19</v>
      </c>
      <c r="F352" s="248" t="s">
        <v>171</v>
      </c>
      <c r="G352" s="246"/>
      <c r="H352" s="249">
        <v>14.699999999999999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168</v>
      </c>
      <c r="AU352" s="255" t="s">
        <v>81</v>
      </c>
      <c r="AV352" s="14" t="s">
        <v>162</v>
      </c>
      <c r="AW352" s="14" t="s">
        <v>33</v>
      </c>
      <c r="AX352" s="14" t="s">
        <v>79</v>
      </c>
      <c r="AY352" s="255" t="s">
        <v>154</v>
      </c>
    </row>
    <row r="353" s="2" customFormat="1" ht="16.5" customHeight="1">
      <c r="A353" s="39"/>
      <c r="B353" s="40"/>
      <c r="C353" s="214" t="s">
        <v>502</v>
      </c>
      <c r="D353" s="214" t="s">
        <v>157</v>
      </c>
      <c r="E353" s="215" t="s">
        <v>503</v>
      </c>
      <c r="F353" s="216" t="s">
        <v>504</v>
      </c>
      <c r="G353" s="217" t="s">
        <v>399</v>
      </c>
      <c r="H353" s="218">
        <v>2</v>
      </c>
      <c r="I353" s="219"/>
      <c r="J353" s="220">
        <f>ROUND(I353*H353,2)</f>
        <v>0</v>
      </c>
      <c r="K353" s="216" t="s">
        <v>161</v>
      </c>
      <c r="L353" s="45"/>
      <c r="M353" s="221" t="s">
        <v>19</v>
      </c>
      <c r="N353" s="222" t="s">
        <v>43</v>
      </c>
      <c r="O353" s="85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5" t="s">
        <v>256</v>
      </c>
      <c r="AT353" s="225" t="s">
        <v>157</v>
      </c>
      <c r="AU353" s="225" t="s">
        <v>81</v>
      </c>
      <c r="AY353" s="18" t="s">
        <v>154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8" t="s">
        <v>79</v>
      </c>
      <c r="BK353" s="226">
        <f>ROUND(I353*H353,2)</f>
        <v>0</v>
      </c>
      <c r="BL353" s="18" t="s">
        <v>256</v>
      </c>
      <c r="BM353" s="225" t="s">
        <v>505</v>
      </c>
    </row>
    <row r="354" s="2" customFormat="1">
      <c r="A354" s="39"/>
      <c r="B354" s="40"/>
      <c r="C354" s="41"/>
      <c r="D354" s="227" t="s">
        <v>164</v>
      </c>
      <c r="E354" s="41"/>
      <c r="F354" s="228" t="s">
        <v>506</v>
      </c>
      <c r="G354" s="41"/>
      <c r="H354" s="41"/>
      <c r="I354" s="229"/>
      <c r="J354" s="41"/>
      <c r="K354" s="41"/>
      <c r="L354" s="45"/>
      <c r="M354" s="230"/>
      <c r="N354" s="231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164</v>
      </c>
      <c r="AU354" s="18" t="s">
        <v>81</v>
      </c>
    </row>
    <row r="355" s="2" customFormat="1">
      <c r="A355" s="39"/>
      <c r="B355" s="40"/>
      <c r="C355" s="41"/>
      <c r="D355" s="232" t="s">
        <v>166</v>
      </c>
      <c r="E355" s="41"/>
      <c r="F355" s="233" t="s">
        <v>507</v>
      </c>
      <c r="G355" s="41"/>
      <c r="H355" s="41"/>
      <c r="I355" s="229"/>
      <c r="J355" s="41"/>
      <c r="K355" s="41"/>
      <c r="L355" s="45"/>
      <c r="M355" s="230"/>
      <c r="N355" s="231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166</v>
      </c>
      <c r="AU355" s="18" t="s">
        <v>81</v>
      </c>
    </row>
    <row r="356" s="2" customFormat="1" ht="21.75" customHeight="1">
      <c r="A356" s="39"/>
      <c r="B356" s="40"/>
      <c r="C356" s="214" t="s">
        <v>508</v>
      </c>
      <c r="D356" s="214" t="s">
        <v>157</v>
      </c>
      <c r="E356" s="215" t="s">
        <v>509</v>
      </c>
      <c r="F356" s="216" t="s">
        <v>510</v>
      </c>
      <c r="G356" s="217" t="s">
        <v>399</v>
      </c>
      <c r="H356" s="218">
        <v>2</v>
      </c>
      <c r="I356" s="219"/>
      <c r="J356" s="220">
        <f>ROUND(I356*H356,2)</f>
        <v>0</v>
      </c>
      <c r="K356" s="216" t="s">
        <v>161</v>
      </c>
      <c r="L356" s="45"/>
      <c r="M356" s="221" t="s">
        <v>19</v>
      </c>
      <c r="N356" s="222" t="s">
        <v>43</v>
      </c>
      <c r="O356" s="85"/>
      <c r="P356" s="223">
        <f>O356*H356</f>
        <v>0</v>
      </c>
      <c r="Q356" s="223">
        <v>0.00012999999999999999</v>
      </c>
      <c r="R356" s="223">
        <f>Q356*H356</f>
        <v>0.00025999999999999998</v>
      </c>
      <c r="S356" s="223">
        <v>0</v>
      </c>
      <c r="T356" s="22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5" t="s">
        <v>256</v>
      </c>
      <c r="AT356" s="225" t="s">
        <v>157</v>
      </c>
      <c r="AU356" s="225" t="s">
        <v>81</v>
      </c>
      <c r="AY356" s="18" t="s">
        <v>154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8" t="s">
        <v>79</v>
      </c>
      <c r="BK356" s="226">
        <f>ROUND(I356*H356,2)</f>
        <v>0</v>
      </c>
      <c r="BL356" s="18" t="s">
        <v>256</v>
      </c>
      <c r="BM356" s="225" t="s">
        <v>511</v>
      </c>
    </row>
    <row r="357" s="2" customFormat="1">
      <c r="A357" s="39"/>
      <c r="B357" s="40"/>
      <c r="C357" s="41"/>
      <c r="D357" s="227" t="s">
        <v>164</v>
      </c>
      <c r="E357" s="41"/>
      <c r="F357" s="228" t="s">
        <v>512</v>
      </c>
      <c r="G357" s="41"/>
      <c r="H357" s="41"/>
      <c r="I357" s="229"/>
      <c r="J357" s="41"/>
      <c r="K357" s="41"/>
      <c r="L357" s="45"/>
      <c r="M357" s="230"/>
      <c r="N357" s="231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164</v>
      </c>
      <c r="AU357" s="18" t="s">
        <v>81</v>
      </c>
    </row>
    <row r="358" s="2" customFormat="1">
      <c r="A358" s="39"/>
      <c r="B358" s="40"/>
      <c r="C358" s="41"/>
      <c r="D358" s="232" t="s">
        <v>166</v>
      </c>
      <c r="E358" s="41"/>
      <c r="F358" s="233" t="s">
        <v>513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166</v>
      </c>
      <c r="AU358" s="18" t="s">
        <v>81</v>
      </c>
    </row>
    <row r="359" s="2" customFormat="1" ht="16.5" customHeight="1">
      <c r="A359" s="39"/>
      <c r="B359" s="40"/>
      <c r="C359" s="214" t="s">
        <v>514</v>
      </c>
      <c r="D359" s="214" t="s">
        <v>157</v>
      </c>
      <c r="E359" s="215" t="s">
        <v>515</v>
      </c>
      <c r="F359" s="216" t="s">
        <v>516</v>
      </c>
      <c r="G359" s="217" t="s">
        <v>492</v>
      </c>
      <c r="H359" s="218">
        <v>2</v>
      </c>
      <c r="I359" s="219"/>
      <c r="J359" s="220">
        <f>ROUND(I359*H359,2)</f>
        <v>0</v>
      </c>
      <c r="K359" s="216" t="s">
        <v>161</v>
      </c>
      <c r="L359" s="45"/>
      <c r="M359" s="221" t="s">
        <v>19</v>
      </c>
      <c r="N359" s="222" t="s">
        <v>43</v>
      </c>
      <c r="O359" s="85"/>
      <c r="P359" s="223">
        <f>O359*H359</f>
        <v>0</v>
      </c>
      <c r="Q359" s="223">
        <v>0.00056999999999999998</v>
      </c>
      <c r="R359" s="223">
        <f>Q359*H359</f>
        <v>0.00114</v>
      </c>
      <c r="S359" s="223">
        <v>0</v>
      </c>
      <c r="T359" s="22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256</v>
      </c>
      <c r="AT359" s="225" t="s">
        <v>157</v>
      </c>
      <c r="AU359" s="225" t="s">
        <v>81</v>
      </c>
      <c r="AY359" s="18" t="s">
        <v>154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79</v>
      </c>
      <c r="BK359" s="226">
        <f>ROUND(I359*H359,2)</f>
        <v>0</v>
      </c>
      <c r="BL359" s="18" t="s">
        <v>256</v>
      </c>
      <c r="BM359" s="225" t="s">
        <v>517</v>
      </c>
    </row>
    <row r="360" s="2" customFormat="1">
      <c r="A360" s="39"/>
      <c r="B360" s="40"/>
      <c r="C360" s="41"/>
      <c r="D360" s="227" t="s">
        <v>164</v>
      </c>
      <c r="E360" s="41"/>
      <c r="F360" s="228" t="s">
        <v>518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164</v>
      </c>
      <c r="AU360" s="18" t="s">
        <v>81</v>
      </c>
    </row>
    <row r="361" s="2" customFormat="1">
      <c r="A361" s="39"/>
      <c r="B361" s="40"/>
      <c r="C361" s="41"/>
      <c r="D361" s="232" t="s">
        <v>166</v>
      </c>
      <c r="E361" s="41"/>
      <c r="F361" s="233" t="s">
        <v>519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166</v>
      </c>
      <c r="AU361" s="18" t="s">
        <v>81</v>
      </c>
    </row>
    <row r="362" s="2" customFormat="1" ht="24.15" customHeight="1">
      <c r="A362" s="39"/>
      <c r="B362" s="40"/>
      <c r="C362" s="214" t="s">
        <v>520</v>
      </c>
      <c r="D362" s="214" t="s">
        <v>157</v>
      </c>
      <c r="E362" s="215" t="s">
        <v>521</v>
      </c>
      <c r="F362" s="216" t="s">
        <v>522</v>
      </c>
      <c r="G362" s="217" t="s">
        <v>265</v>
      </c>
      <c r="H362" s="218">
        <v>14.699999999999999</v>
      </c>
      <c r="I362" s="219"/>
      <c r="J362" s="220">
        <f>ROUND(I362*H362,2)</f>
        <v>0</v>
      </c>
      <c r="K362" s="216" t="s">
        <v>161</v>
      </c>
      <c r="L362" s="45"/>
      <c r="M362" s="221" t="s">
        <v>19</v>
      </c>
      <c r="N362" s="222" t="s">
        <v>43</v>
      </c>
      <c r="O362" s="85"/>
      <c r="P362" s="223">
        <f>O362*H362</f>
        <v>0</v>
      </c>
      <c r="Q362" s="223">
        <v>2.0000000000000002E-05</v>
      </c>
      <c r="R362" s="223">
        <f>Q362*H362</f>
        <v>0.00029399999999999999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256</v>
      </c>
      <c r="AT362" s="225" t="s">
        <v>157</v>
      </c>
      <c r="AU362" s="225" t="s">
        <v>81</v>
      </c>
      <c r="AY362" s="18" t="s">
        <v>154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256</v>
      </c>
      <c r="BM362" s="225" t="s">
        <v>523</v>
      </c>
    </row>
    <row r="363" s="2" customFormat="1">
      <c r="A363" s="39"/>
      <c r="B363" s="40"/>
      <c r="C363" s="41"/>
      <c r="D363" s="227" t="s">
        <v>164</v>
      </c>
      <c r="E363" s="41"/>
      <c r="F363" s="228" t="s">
        <v>524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164</v>
      </c>
      <c r="AU363" s="18" t="s">
        <v>81</v>
      </c>
    </row>
    <row r="364" s="2" customFormat="1">
      <c r="A364" s="39"/>
      <c r="B364" s="40"/>
      <c r="C364" s="41"/>
      <c r="D364" s="232" t="s">
        <v>166</v>
      </c>
      <c r="E364" s="41"/>
      <c r="F364" s="233" t="s">
        <v>525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81</v>
      </c>
    </row>
    <row r="365" s="2" customFormat="1" ht="24.15" customHeight="1">
      <c r="A365" s="39"/>
      <c r="B365" s="40"/>
      <c r="C365" s="214" t="s">
        <v>526</v>
      </c>
      <c r="D365" s="214" t="s">
        <v>157</v>
      </c>
      <c r="E365" s="215" t="s">
        <v>527</v>
      </c>
      <c r="F365" s="216" t="s">
        <v>528</v>
      </c>
      <c r="G365" s="217" t="s">
        <v>356</v>
      </c>
      <c r="H365" s="218">
        <v>0.0089999999999999993</v>
      </c>
      <c r="I365" s="219"/>
      <c r="J365" s="220">
        <f>ROUND(I365*H365,2)</f>
        <v>0</v>
      </c>
      <c r="K365" s="216" t="s">
        <v>161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256</v>
      </c>
      <c r="AT365" s="225" t="s">
        <v>157</v>
      </c>
      <c r="AU365" s="225" t="s">
        <v>81</v>
      </c>
      <c r="AY365" s="18" t="s">
        <v>154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79</v>
      </c>
      <c r="BK365" s="226">
        <f>ROUND(I365*H365,2)</f>
        <v>0</v>
      </c>
      <c r="BL365" s="18" t="s">
        <v>256</v>
      </c>
      <c r="BM365" s="225" t="s">
        <v>529</v>
      </c>
    </row>
    <row r="366" s="2" customFormat="1">
      <c r="A366" s="39"/>
      <c r="B366" s="40"/>
      <c r="C366" s="41"/>
      <c r="D366" s="227" t="s">
        <v>164</v>
      </c>
      <c r="E366" s="41"/>
      <c r="F366" s="228" t="s">
        <v>530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164</v>
      </c>
      <c r="AU366" s="18" t="s">
        <v>81</v>
      </c>
    </row>
    <row r="367" s="2" customFormat="1">
      <c r="A367" s="39"/>
      <c r="B367" s="40"/>
      <c r="C367" s="41"/>
      <c r="D367" s="232" t="s">
        <v>166</v>
      </c>
      <c r="E367" s="41"/>
      <c r="F367" s="233" t="s">
        <v>531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81</v>
      </c>
    </row>
    <row r="368" s="12" customFormat="1" ht="22.8" customHeight="1">
      <c r="A368" s="12"/>
      <c r="B368" s="198"/>
      <c r="C368" s="199"/>
      <c r="D368" s="200" t="s">
        <v>71</v>
      </c>
      <c r="E368" s="212" t="s">
        <v>532</v>
      </c>
      <c r="F368" s="212" t="s">
        <v>533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SUM(P369:P396)</f>
        <v>0</v>
      </c>
      <c r="Q368" s="206"/>
      <c r="R368" s="207">
        <f>SUM(R369:R396)</f>
        <v>0.040779999999999997</v>
      </c>
      <c r="S368" s="206"/>
      <c r="T368" s="208">
        <f>SUM(T369:T396)</f>
        <v>0.043740000000000001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81</v>
      </c>
      <c r="AT368" s="210" t="s">
        <v>71</v>
      </c>
      <c r="AU368" s="210" t="s">
        <v>79</v>
      </c>
      <c r="AY368" s="209" t="s">
        <v>154</v>
      </c>
      <c r="BK368" s="211">
        <f>SUM(BK369:BK396)</f>
        <v>0</v>
      </c>
    </row>
    <row r="369" s="2" customFormat="1" ht="16.5" customHeight="1">
      <c r="A369" s="39"/>
      <c r="B369" s="40"/>
      <c r="C369" s="214" t="s">
        <v>534</v>
      </c>
      <c r="D369" s="214" t="s">
        <v>157</v>
      </c>
      <c r="E369" s="215" t="s">
        <v>535</v>
      </c>
      <c r="F369" s="216" t="s">
        <v>536</v>
      </c>
      <c r="G369" s="217" t="s">
        <v>492</v>
      </c>
      <c r="H369" s="218">
        <v>2</v>
      </c>
      <c r="I369" s="219"/>
      <c r="J369" s="220">
        <f>ROUND(I369*H369,2)</f>
        <v>0</v>
      </c>
      <c r="K369" s="216" t="s">
        <v>161</v>
      </c>
      <c r="L369" s="45"/>
      <c r="M369" s="221" t="s">
        <v>19</v>
      </c>
      <c r="N369" s="222" t="s">
        <v>43</v>
      </c>
      <c r="O369" s="85"/>
      <c r="P369" s="223">
        <f>O369*H369</f>
        <v>0</v>
      </c>
      <c r="Q369" s="223">
        <v>0</v>
      </c>
      <c r="R369" s="223">
        <f>Q369*H369</f>
        <v>0</v>
      </c>
      <c r="S369" s="223">
        <v>0.019460000000000002</v>
      </c>
      <c r="T369" s="224">
        <f>S369*H369</f>
        <v>0.038920000000000003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256</v>
      </c>
      <c r="AT369" s="225" t="s">
        <v>157</v>
      </c>
      <c r="AU369" s="225" t="s">
        <v>81</v>
      </c>
      <c r="AY369" s="18" t="s">
        <v>154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79</v>
      </c>
      <c r="BK369" s="226">
        <f>ROUND(I369*H369,2)</f>
        <v>0</v>
      </c>
      <c r="BL369" s="18" t="s">
        <v>256</v>
      </c>
      <c r="BM369" s="225" t="s">
        <v>537</v>
      </c>
    </row>
    <row r="370" s="2" customFormat="1">
      <c r="A370" s="39"/>
      <c r="B370" s="40"/>
      <c r="C370" s="41"/>
      <c r="D370" s="227" t="s">
        <v>164</v>
      </c>
      <c r="E370" s="41"/>
      <c r="F370" s="228" t="s">
        <v>538</v>
      </c>
      <c r="G370" s="41"/>
      <c r="H370" s="41"/>
      <c r="I370" s="229"/>
      <c r="J370" s="41"/>
      <c r="K370" s="41"/>
      <c r="L370" s="45"/>
      <c r="M370" s="230"/>
      <c r="N370" s="231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164</v>
      </c>
      <c r="AU370" s="18" t="s">
        <v>81</v>
      </c>
    </row>
    <row r="371" s="2" customFormat="1">
      <c r="A371" s="39"/>
      <c r="B371" s="40"/>
      <c r="C371" s="41"/>
      <c r="D371" s="232" t="s">
        <v>166</v>
      </c>
      <c r="E371" s="41"/>
      <c r="F371" s="233" t="s">
        <v>539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166</v>
      </c>
      <c r="AU371" s="18" t="s">
        <v>81</v>
      </c>
    </row>
    <row r="372" s="2" customFormat="1" ht="16.5" customHeight="1">
      <c r="A372" s="39"/>
      <c r="B372" s="40"/>
      <c r="C372" s="214" t="s">
        <v>540</v>
      </c>
      <c r="D372" s="214" t="s">
        <v>157</v>
      </c>
      <c r="E372" s="215" t="s">
        <v>541</v>
      </c>
      <c r="F372" s="216" t="s">
        <v>542</v>
      </c>
      <c r="G372" s="217" t="s">
        <v>492</v>
      </c>
      <c r="H372" s="218">
        <v>2</v>
      </c>
      <c r="I372" s="219"/>
      <c r="J372" s="220">
        <f>ROUND(I372*H372,2)</f>
        <v>0</v>
      </c>
      <c r="K372" s="216" t="s">
        <v>161</v>
      </c>
      <c r="L372" s="45"/>
      <c r="M372" s="221" t="s">
        <v>19</v>
      </c>
      <c r="N372" s="222" t="s">
        <v>43</v>
      </c>
      <c r="O372" s="85"/>
      <c r="P372" s="223">
        <f>O372*H372</f>
        <v>0</v>
      </c>
      <c r="Q372" s="223">
        <v>0</v>
      </c>
      <c r="R372" s="223">
        <f>Q372*H372</f>
        <v>0</v>
      </c>
      <c r="S372" s="223">
        <v>0.00156</v>
      </c>
      <c r="T372" s="224">
        <f>S372*H372</f>
        <v>0.0031199999999999999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5" t="s">
        <v>256</v>
      </c>
      <c r="AT372" s="225" t="s">
        <v>157</v>
      </c>
      <c r="AU372" s="225" t="s">
        <v>81</v>
      </c>
      <c r="AY372" s="18" t="s">
        <v>154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8" t="s">
        <v>79</v>
      </c>
      <c r="BK372" s="226">
        <f>ROUND(I372*H372,2)</f>
        <v>0</v>
      </c>
      <c r="BL372" s="18" t="s">
        <v>256</v>
      </c>
      <c r="BM372" s="225" t="s">
        <v>543</v>
      </c>
    </row>
    <row r="373" s="2" customFormat="1">
      <c r="A373" s="39"/>
      <c r="B373" s="40"/>
      <c r="C373" s="41"/>
      <c r="D373" s="227" t="s">
        <v>164</v>
      </c>
      <c r="E373" s="41"/>
      <c r="F373" s="228" t="s">
        <v>544</v>
      </c>
      <c r="G373" s="41"/>
      <c r="H373" s="41"/>
      <c r="I373" s="229"/>
      <c r="J373" s="41"/>
      <c r="K373" s="41"/>
      <c r="L373" s="45"/>
      <c r="M373" s="230"/>
      <c r="N373" s="231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164</v>
      </c>
      <c r="AU373" s="18" t="s">
        <v>81</v>
      </c>
    </row>
    <row r="374" s="2" customFormat="1">
      <c r="A374" s="39"/>
      <c r="B374" s="40"/>
      <c r="C374" s="41"/>
      <c r="D374" s="232" t="s">
        <v>166</v>
      </c>
      <c r="E374" s="41"/>
      <c r="F374" s="233" t="s">
        <v>545</v>
      </c>
      <c r="G374" s="41"/>
      <c r="H374" s="41"/>
      <c r="I374" s="229"/>
      <c r="J374" s="41"/>
      <c r="K374" s="41"/>
      <c r="L374" s="45"/>
      <c r="M374" s="230"/>
      <c r="N374" s="231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166</v>
      </c>
      <c r="AU374" s="18" t="s">
        <v>81</v>
      </c>
    </row>
    <row r="375" s="2" customFormat="1" ht="16.5" customHeight="1">
      <c r="A375" s="39"/>
      <c r="B375" s="40"/>
      <c r="C375" s="214" t="s">
        <v>546</v>
      </c>
      <c r="D375" s="214" t="s">
        <v>157</v>
      </c>
      <c r="E375" s="215" t="s">
        <v>547</v>
      </c>
      <c r="F375" s="216" t="s">
        <v>548</v>
      </c>
      <c r="G375" s="217" t="s">
        <v>399</v>
      </c>
      <c r="H375" s="218">
        <v>2</v>
      </c>
      <c r="I375" s="219"/>
      <c r="J375" s="220">
        <f>ROUND(I375*H375,2)</f>
        <v>0</v>
      </c>
      <c r="K375" s="216" t="s">
        <v>161</v>
      </c>
      <c r="L375" s="45"/>
      <c r="M375" s="221" t="s">
        <v>19</v>
      </c>
      <c r="N375" s="222" t="s">
        <v>43</v>
      </c>
      <c r="O375" s="85"/>
      <c r="P375" s="223">
        <f>O375*H375</f>
        <v>0</v>
      </c>
      <c r="Q375" s="223">
        <v>0</v>
      </c>
      <c r="R375" s="223">
        <f>Q375*H375</f>
        <v>0</v>
      </c>
      <c r="S375" s="223">
        <v>0.00084999999999999995</v>
      </c>
      <c r="T375" s="224">
        <f>S375*H375</f>
        <v>0.0016999999999999999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5" t="s">
        <v>256</v>
      </c>
      <c r="AT375" s="225" t="s">
        <v>157</v>
      </c>
      <c r="AU375" s="225" t="s">
        <v>81</v>
      </c>
      <c r="AY375" s="18" t="s">
        <v>154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8" t="s">
        <v>79</v>
      </c>
      <c r="BK375" s="226">
        <f>ROUND(I375*H375,2)</f>
        <v>0</v>
      </c>
      <c r="BL375" s="18" t="s">
        <v>256</v>
      </c>
      <c r="BM375" s="225" t="s">
        <v>549</v>
      </c>
    </row>
    <row r="376" s="2" customFormat="1">
      <c r="A376" s="39"/>
      <c r="B376" s="40"/>
      <c r="C376" s="41"/>
      <c r="D376" s="227" t="s">
        <v>164</v>
      </c>
      <c r="E376" s="41"/>
      <c r="F376" s="228" t="s">
        <v>550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164</v>
      </c>
      <c r="AU376" s="18" t="s">
        <v>81</v>
      </c>
    </row>
    <row r="377" s="2" customFormat="1">
      <c r="A377" s="39"/>
      <c r="B377" s="40"/>
      <c r="C377" s="41"/>
      <c r="D377" s="232" t="s">
        <v>166</v>
      </c>
      <c r="E377" s="41"/>
      <c r="F377" s="233" t="s">
        <v>551</v>
      </c>
      <c r="G377" s="41"/>
      <c r="H377" s="41"/>
      <c r="I377" s="229"/>
      <c r="J377" s="41"/>
      <c r="K377" s="41"/>
      <c r="L377" s="45"/>
      <c r="M377" s="230"/>
      <c r="N377" s="231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166</v>
      </c>
      <c r="AU377" s="18" t="s">
        <v>81</v>
      </c>
    </row>
    <row r="378" s="2" customFormat="1" ht="24.15" customHeight="1">
      <c r="A378" s="39"/>
      <c r="B378" s="40"/>
      <c r="C378" s="214" t="s">
        <v>552</v>
      </c>
      <c r="D378" s="214" t="s">
        <v>157</v>
      </c>
      <c r="E378" s="215" t="s">
        <v>553</v>
      </c>
      <c r="F378" s="216" t="s">
        <v>554</v>
      </c>
      <c r="G378" s="217" t="s">
        <v>492</v>
      </c>
      <c r="H378" s="218">
        <v>1</v>
      </c>
      <c r="I378" s="219"/>
      <c r="J378" s="220">
        <f>ROUND(I378*H378,2)</f>
        <v>0</v>
      </c>
      <c r="K378" s="216" t="s">
        <v>555</v>
      </c>
      <c r="L378" s="45"/>
      <c r="M378" s="221" t="s">
        <v>19</v>
      </c>
      <c r="N378" s="222" t="s">
        <v>43</v>
      </c>
      <c r="O378" s="85"/>
      <c r="P378" s="223">
        <f>O378*H378</f>
        <v>0</v>
      </c>
      <c r="Q378" s="223">
        <v>0.00051999999999999995</v>
      </c>
      <c r="R378" s="223">
        <f>Q378*H378</f>
        <v>0.00051999999999999995</v>
      </c>
      <c r="S378" s="223">
        <v>0</v>
      </c>
      <c r="T378" s="224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5" t="s">
        <v>256</v>
      </c>
      <c r="AT378" s="225" t="s">
        <v>157</v>
      </c>
      <c r="AU378" s="225" t="s">
        <v>81</v>
      </c>
      <c r="AY378" s="18" t="s">
        <v>154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79</v>
      </c>
      <c r="BK378" s="226">
        <f>ROUND(I378*H378,2)</f>
        <v>0</v>
      </c>
      <c r="BL378" s="18" t="s">
        <v>256</v>
      </c>
      <c r="BM378" s="225" t="s">
        <v>556</v>
      </c>
    </row>
    <row r="379" s="2" customFormat="1">
      <c r="A379" s="39"/>
      <c r="B379" s="40"/>
      <c r="C379" s="41"/>
      <c r="D379" s="227" t="s">
        <v>164</v>
      </c>
      <c r="E379" s="41"/>
      <c r="F379" s="228" t="s">
        <v>554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164</v>
      </c>
      <c r="AU379" s="18" t="s">
        <v>81</v>
      </c>
    </row>
    <row r="380" s="2" customFormat="1">
      <c r="A380" s="39"/>
      <c r="B380" s="40"/>
      <c r="C380" s="41"/>
      <c r="D380" s="232" t="s">
        <v>166</v>
      </c>
      <c r="E380" s="41"/>
      <c r="F380" s="233" t="s">
        <v>557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166</v>
      </c>
      <c r="AU380" s="18" t="s">
        <v>81</v>
      </c>
    </row>
    <row r="381" s="2" customFormat="1" ht="24.15" customHeight="1">
      <c r="A381" s="39"/>
      <c r="B381" s="40"/>
      <c r="C381" s="214" t="s">
        <v>558</v>
      </c>
      <c r="D381" s="214" t="s">
        <v>157</v>
      </c>
      <c r="E381" s="215" t="s">
        <v>559</v>
      </c>
      <c r="F381" s="216" t="s">
        <v>560</v>
      </c>
      <c r="G381" s="217" t="s">
        <v>492</v>
      </c>
      <c r="H381" s="218">
        <v>1</v>
      </c>
      <c r="I381" s="219"/>
      <c r="J381" s="220">
        <f>ROUND(I381*H381,2)</f>
        <v>0</v>
      </c>
      <c r="K381" s="216" t="s">
        <v>555</v>
      </c>
      <c r="L381" s="45"/>
      <c r="M381" s="221" t="s">
        <v>19</v>
      </c>
      <c r="N381" s="222" t="s">
        <v>43</v>
      </c>
      <c r="O381" s="85"/>
      <c r="P381" s="223">
        <f>O381*H381</f>
        <v>0</v>
      </c>
      <c r="Q381" s="223">
        <v>0.00051999999999999995</v>
      </c>
      <c r="R381" s="223">
        <f>Q381*H381</f>
        <v>0.00051999999999999995</v>
      </c>
      <c r="S381" s="223">
        <v>0</v>
      </c>
      <c r="T381" s="22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5" t="s">
        <v>256</v>
      </c>
      <c r="AT381" s="225" t="s">
        <v>157</v>
      </c>
      <c r="AU381" s="225" t="s">
        <v>81</v>
      </c>
      <c r="AY381" s="18" t="s">
        <v>154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8" t="s">
        <v>79</v>
      </c>
      <c r="BK381" s="226">
        <f>ROUND(I381*H381,2)</f>
        <v>0</v>
      </c>
      <c r="BL381" s="18" t="s">
        <v>256</v>
      </c>
      <c r="BM381" s="225" t="s">
        <v>561</v>
      </c>
    </row>
    <row r="382" s="2" customFormat="1">
      <c r="A382" s="39"/>
      <c r="B382" s="40"/>
      <c r="C382" s="41"/>
      <c r="D382" s="227" t="s">
        <v>164</v>
      </c>
      <c r="E382" s="41"/>
      <c r="F382" s="228" t="s">
        <v>560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164</v>
      </c>
      <c r="AU382" s="18" t="s">
        <v>81</v>
      </c>
    </row>
    <row r="383" s="2" customFormat="1">
      <c r="A383" s="39"/>
      <c r="B383" s="40"/>
      <c r="C383" s="41"/>
      <c r="D383" s="232" t="s">
        <v>166</v>
      </c>
      <c r="E383" s="41"/>
      <c r="F383" s="233" t="s">
        <v>562</v>
      </c>
      <c r="G383" s="41"/>
      <c r="H383" s="41"/>
      <c r="I383" s="229"/>
      <c r="J383" s="41"/>
      <c r="K383" s="41"/>
      <c r="L383" s="45"/>
      <c r="M383" s="230"/>
      <c r="N383" s="231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166</v>
      </c>
      <c r="AU383" s="18" t="s">
        <v>81</v>
      </c>
    </row>
    <row r="384" s="2" customFormat="1" ht="24.15" customHeight="1">
      <c r="A384" s="39"/>
      <c r="B384" s="40"/>
      <c r="C384" s="214" t="s">
        <v>563</v>
      </c>
      <c r="D384" s="214" t="s">
        <v>157</v>
      </c>
      <c r="E384" s="215" t="s">
        <v>564</v>
      </c>
      <c r="F384" s="216" t="s">
        <v>565</v>
      </c>
      <c r="G384" s="217" t="s">
        <v>492</v>
      </c>
      <c r="H384" s="218">
        <v>2</v>
      </c>
      <c r="I384" s="219"/>
      <c r="J384" s="220">
        <f>ROUND(I384*H384,2)</f>
        <v>0</v>
      </c>
      <c r="K384" s="216" t="s">
        <v>161</v>
      </c>
      <c r="L384" s="45"/>
      <c r="M384" s="221" t="s">
        <v>19</v>
      </c>
      <c r="N384" s="222" t="s">
        <v>43</v>
      </c>
      <c r="O384" s="85"/>
      <c r="P384" s="223">
        <f>O384*H384</f>
        <v>0</v>
      </c>
      <c r="Q384" s="223">
        <v>0.01847</v>
      </c>
      <c r="R384" s="223">
        <f>Q384*H384</f>
        <v>0.036940000000000001</v>
      </c>
      <c r="S384" s="223">
        <v>0</v>
      </c>
      <c r="T384" s="22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5" t="s">
        <v>256</v>
      </c>
      <c r="AT384" s="225" t="s">
        <v>157</v>
      </c>
      <c r="AU384" s="225" t="s">
        <v>81</v>
      </c>
      <c r="AY384" s="18" t="s">
        <v>154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79</v>
      </c>
      <c r="BK384" s="226">
        <f>ROUND(I384*H384,2)</f>
        <v>0</v>
      </c>
      <c r="BL384" s="18" t="s">
        <v>256</v>
      </c>
      <c r="BM384" s="225" t="s">
        <v>566</v>
      </c>
    </row>
    <row r="385" s="2" customFormat="1">
      <c r="A385" s="39"/>
      <c r="B385" s="40"/>
      <c r="C385" s="41"/>
      <c r="D385" s="227" t="s">
        <v>164</v>
      </c>
      <c r="E385" s="41"/>
      <c r="F385" s="228" t="s">
        <v>567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164</v>
      </c>
      <c r="AU385" s="18" t="s">
        <v>81</v>
      </c>
    </row>
    <row r="386" s="2" customFormat="1">
      <c r="A386" s="39"/>
      <c r="B386" s="40"/>
      <c r="C386" s="41"/>
      <c r="D386" s="232" t="s">
        <v>166</v>
      </c>
      <c r="E386" s="41"/>
      <c r="F386" s="233" t="s">
        <v>568</v>
      </c>
      <c r="G386" s="41"/>
      <c r="H386" s="41"/>
      <c r="I386" s="229"/>
      <c r="J386" s="41"/>
      <c r="K386" s="41"/>
      <c r="L386" s="45"/>
      <c r="M386" s="230"/>
      <c r="N386" s="231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166</v>
      </c>
      <c r="AU386" s="18" t="s">
        <v>81</v>
      </c>
    </row>
    <row r="387" s="2" customFormat="1" ht="24.15" customHeight="1">
      <c r="A387" s="39"/>
      <c r="B387" s="40"/>
      <c r="C387" s="214" t="s">
        <v>569</v>
      </c>
      <c r="D387" s="214" t="s">
        <v>157</v>
      </c>
      <c r="E387" s="215" t="s">
        <v>570</v>
      </c>
      <c r="F387" s="216" t="s">
        <v>571</v>
      </c>
      <c r="G387" s="217" t="s">
        <v>492</v>
      </c>
      <c r="H387" s="218">
        <v>2</v>
      </c>
      <c r="I387" s="219"/>
      <c r="J387" s="220">
        <f>ROUND(I387*H387,2)</f>
        <v>0</v>
      </c>
      <c r="K387" s="216" t="s">
        <v>161</v>
      </c>
      <c r="L387" s="45"/>
      <c r="M387" s="221" t="s">
        <v>19</v>
      </c>
      <c r="N387" s="222" t="s">
        <v>43</v>
      </c>
      <c r="O387" s="85"/>
      <c r="P387" s="223">
        <f>O387*H387</f>
        <v>0</v>
      </c>
      <c r="Q387" s="223">
        <v>0.00116</v>
      </c>
      <c r="R387" s="223">
        <f>Q387*H387</f>
        <v>0.00232</v>
      </c>
      <c r="S387" s="223">
        <v>0</v>
      </c>
      <c r="T387" s="22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256</v>
      </c>
      <c r="AT387" s="225" t="s">
        <v>157</v>
      </c>
      <c r="AU387" s="225" t="s">
        <v>81</v>
      </c>
      <c r="AY387" s="18" t="s">
        <v>154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79</v>
      </c>
      <c r="BK387" s="226">
        <f>ROUND(I387*H387,2)</f>
        <v>0</v>
      </c>
      <c r="BL387" s="18" t="s">
        <v>256</v>
      </c>
      <c r="BM387" s="225" t="s">
        <v>572</v>
      </c>
    </row>
    <row r="388" s="2" customFormat="1">
      <c r="A388" s="39"/>
      <c r="B388" s="40"/>
      <c r="C388" s="41"/>
      <c r="D388" s="227" t="s">
        <v>164</v>
      </c>
      <c r="E388" s="41"/>
      <c r="F388" s="228" t="s">
        <v>573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164</v>
      </c>
      <c r="AU388" s="18" t="s">
        <v>81</v>
      </c>
    </row>
    <row r="389" s="2" customFormat="1">
      <c r="A389" s="39"/>
      <c r="B389" s="40"/>
      <c r="C389" s="41"/>
      <c r="D389" s="232" t="s">
        <v>166</v>
      </c>
      <c r="E389" s="41"/>
      <c r="F389" s="233" t="s">
        <v>574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166</v>
      </c>
      <c r="AU389" s="18" t="s">
        <v>81</v>
      </c>
    </row>
    <row r="390" s="2" customFormat="1">
      <c r="A390" s="39"/>
      <c r="B390" s="40"/>
      <c r="C390" s="41"/>
      <c r="D390" s="227" t="s">
        <v>277</v>
      </c>
      <c r="E390" s="41"/>
      <c r="F390" s="256" t="s">
        <v>575</v>
      </c>
      <c r="G390" s="41"/>
      <c r="H390" s="41"/>
      <c r="I390" s="229"/>
      <c r="J390" s="41"/>
      <c r="K390" s="41"/>
      <c r="L390" s="45"/>
      <c r="M390" s="230"/>
      <c r="N390" s="231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277</v>
      </c>
      <c r="AU390" s="18" t="s">
        <v>81</v>
      </c>
    </row>
    <row r="391" s="2" customFormat="1" ht="16.5" customHeight="1">
      <c r="A391" s="39"/>
      <c r="B391" s="40"/>
      <c r="C391" s="214" t="s">
        <v>576</v>
      </c>
      <c r="D391" s="214" t="s">
        <v>157</v>
      </c>
      <c r="E391" s="215" t="s">
        <v>577</v>
      </c>
      <c r="F391" s="216" t="s">
        <v>578</v>
      </c>
      <c r="G391" s="217" t="s">
        <v>399</v>
      </c>
      <c r="H391" s="218">
        <v>2</v>
      </c>
      <c r="I391" s="219"/>
      <c r="J391" s="220">
        <f>ROUND(I391*H391,2)</f>
        <v>0</v>
      </c>
      <c r="K391" s="216" t="s">
        <v>161</v>
      </c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0.00024000000000000001</v>
      </c>
      <c r="R391" s="223">
        <f>Q391*H391</f>
        <v>0.00048000000000000001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256</v>
      </c>
      <c r="AT391" s="225" t="s">
        <v>157</v>
      </c>
      <c r="AU391" s="225" t="s">
        <v>81</v>
      </c>
      <c r="AY391" s="18" t="s">
        <v>154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79</v>
      </c>
      <c r="BK391" s="226">
        <f>ROUND(I391*H391,2)</f>
        <v>0</v>
      </c>
      <c r="BL391" s="18" t="s">
        <v>256</v>
      </c>
      <c r="BM391" s="225" t="s">
        <v>579</v>
      </c>
    </row>
    <row r="392" s="2" customFormat="1">
      <c r="A392" s="39"/>
      <c r="B392" s="40"/>
      <c r="C392" s="41"/>
      <c r="D392" s="227" t="s">
        <v>164</v>
      </c>
      <c r="E392" s="41"/>
      <c r="F392" s="228" t="s">
        <v>580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164</v>
      </c>
      <c r="AU392" s="18" t="s">
        <v>81</v>
      </c>
    </row>
    <row r="393" s="2" customFormat="1">
      <c r="A393" s="39"/>
      <c r="B393" s="40"/>
      <c r="C393" s="41"/>
      <c r="D393" s="232" t="s">
        <v>166</v>
      </c>
      <c r="E393" s="41"/>
      <c r="F393" s="233" t="s">
        <v>581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166</v>
      </c>
      <c r="AU393" s="18" t="s">
        <v>81</v>
      </c>
    </row>
    <row r="394" s="2" customFormat="1" ht="24.15" customHeight="1">
      <c r="A394" s="39"/>
      <c r="B394" s="40"/>
      <c r="C394" s="214" t="s">
        <v>582</v>
      </c>
      <c r="D394" s="214" t="s">
        <v>157</v>
      </c>
      <c r="E394" s="215" t="s">
        <v>583</v>
      </c>
      <c r="F394" s="216" t="s">
        <v>584</v>
      </c>
      <c r="G394" s="217" t="s">
        <v>356</v>
      </c>
      <c r="H394" s="218">
        <v>0.040000000000000001</v>
      </c>
      <c r="I394" s="219"/>
      <c r="J394" s="220">
        <f>ROUND(I394*H394,2)</f>
        <v>0</v>
      </c>
      <c r="K394" s="216" t="s">
        <v>161</v>
      </c>
      <c r="L394" s="45"/>
      <c r="M394" s="221" t="s">
        <v>19</v>
      </c>
      <c r="N394" s="222" t="s">
        <v>43</v>
      </c>
      <c r="O394" s="85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5" t="s">
        <v>256</v>
      </c>
      <c r="AT394" s="225" t="s">
        <v>157</v>
      </c>
      <c r="AU394" s="225" t="s">
        <v>81</v>
      </c>
      <c r="AY394" s="18" t="s">
        <v>154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79</v>
      </c>
      <c r="BK394" s="226">
        <f>ROUND(I394*H394,2)</f>
        <v>0</v>
      </c>
      <c r="BL394" s="18" t="s">
        <v>256</v>
      </c>
      <c r="BM394" s="225" t="s">
        <v>585</v>
      </c>
    </row>
    <row r="395" s="2" customFormat="1">
      <c r="A395" s="39"/>
      <c r="B395" s="40"/>
      <c r="C395" s="41"/>
      <c r="D395" s="227" t="s">
        <v>164</v>
      </c>
      <c r="E395" s="41"/>
      <c r="F395" s="228" t="s">
        <v>586</v>
      </c>
      <c r="G395" s="41"/>
      <c r="H395" s="41"/>
      <c r="I395" s="229"/>
      <c r="J395" s="41"/>
      <c r="K395" s="41"/>
      <c r="L395" s="45"/>
      <c r="M395" s="230"/>
      <c r="N395" s="231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164</v>
      </c>
      <c r="AU395" s="18" t="s">
        <v>81</v>
      </c>
    </row>
    <row r="396" s="2" customFormat="1">
      <c r="A396" s="39"/>
      <c r="B396" s="40"/>
      <c r="C396" s="41"/>
      <c r="D396" s="232" t="s">
        <v>166</v>
      </c>
      <c r="E396" s="41"/>
      <c r="F396" s="233" t="s">
        <v>587</v>
      </c>
      <c r="G396" s="41"/>
      <c r="H396" s="41"/>
      <c r="I396" s="229"/>
      <c r="J396" s="41"/>
      <c r="K396" s="41"/>
      <c r="L396" s="45"/>
      <c r="M396" s="230"/>
      <c r="N396" s="231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166</v>
      </c>
      <c r="AU396" s="18" t="s">
        <v>81</v>
      </c>
    </row>
    <row r="397" s="12" customFormat="1" ht="22.8" customHeight="1">
      <c r="A397" s="12"/>
      <c r="B397" s="198"/>
      <c r="C397" s="199"/>
      <c r="D397" s="200" t="s">
        <v>71</v>
      </c>
      <c r="E397" s="212" t="s">
        <v>588</v>
      </c>
      <c r="F397" s="212" t="s">
        <v>589</v>
      </c>
      <c r="G397" s="199"/>
      <c r="H397" s="199"/>
      <c r="I397" s="202"/>
      <c r="J397" s="213">
        <f>BK397</f>
        <v>0</v>
      </c>
      <c r="K397" s="199"/>
      <c r="L397" s="204"/>
      <c r="M397" s="205"/>
      <c r="N397" s="206"/>
      <c r="O397" s="206"/>
      <c r="P397" s="207">
        <f>SUM(P398:P406)</f>
        <v>0</v>
      </c>
      <c r="Q397" s="206"/>
      <c r="R397" s="207">
        <f>SUM(R398:R406)</f>
        <v>0.0010399999999999999</v>
      </c>
      <c r="S397" s="206"/>
      <c r="T397" s="208">
        <f>SUM(T398:T406)</f>
        <v>0.0076400000000000001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9" t="s">
        <v>81</v>
      </c>
      <c r="AT397" s="210" t="s">
        <v>71</v>
      </c>
      <c r="AU397" s="210" t="s">
        <v>79</v>
      </c>
      <c r="AY397" s="209" t="s">
        <v>154</v>
      </c>
      <c r="BK397" s="211">
        <f>SUM(BK398:BK406)</f>
        <v>0</v>
      </c>
    </row>
    <row r="398" s="2" customFormat="1" ht="24.15" customHeight="1">
      <c r="A398" s="39"/>
      <c r="B398" s="40"/>
      <c r="C398" s="214" t="s">
        <v>590</v>
      </c>
      <c r="D398" s="214" t="s">
        <v>157</v>
      </c>
      <c r="E398" s="215" t="s">
        <v>591</v>
      </c>
      <c r="F398" s="216" t="s">
        <v>592</v>
      </c>
      <c r="G398" s="217" t="s">
        <v>399</v>
      </c>
      <c r="H398" s="218">
        <v>4</v>
      </c>
      <c r="I398" s="219"/>
      <c r="J398" s="220">
        <f>ROUND(I398*H398,2)</f>
        <v>0</v>
      </c>
      <c r="K398" s="216" t="s">
        <v>161</v>
      </c>
      <c r="L398" s="45"/>
      <c r="M398" s="221" t="s">
        <v>19</v>
      </c>
      <c r="N398" s="222" t="s">
        <v>43</v>
      </c>
      <c r="O398" s="85"/>
      <c r="P398" s="223">
        <f>O398*H398</f>
        <v>0</v>
      </c>
      <c r="Q398" s="223">
        <v>0.00025999999999999998</v>
      </c>
      <c r="R398" s="223">
        <f>Q398*H398</f>
        <v>0.0010399999999999999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256</v>
      </c>
      <c r="AT398" s="225" t="s">
        <v>157</v>
      </c>
      <c r="AU398" s="225" t="s">
        <v>81</v>
      </c>
      <c r="AY398" s="18" t="s">
        <v>154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79</v>
      </c>
      <c r="BK398" s="226">
        <f>ROUND(I398*H398,2)</f>
        <v>0</v>
      </c>
      <c r="BL398" s="18" t="s">
        <v>256</v>
      </c>
      <c r="BM398" s="225" t="s">
        <v>593</v>
      </c>
    </row>
    <row r="399" s="2" customFormat="1">
      <c r="A399" s="39"/>
      <c r="B399" s="40"/>
      <c r="C399" s="41"/>
      <c r="D399" s="227" t="s">
        <v>164</v>
      </c>
      <c r="E399" s="41"/>
      <c r="F399" s="228" t="s">
        <v>594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164</v>
      </c>
      <c r="AU399" s="18" t="s">
        <v>81</v>
      </c>
    </row>
    <row r="400" s="2" customFormat="1">
      <c r="A400" s="39"/>
      <c r="B400" s="40"/>
      <c r="C400" s="41"/>
      <c r="D400" s="232" t="s">
        <v>166</v>
      </c>
      <c r="E400" s="41"/>
      <c r="F400" s="233" t="s">
        <v>595</v>
      </c>
      <c r="G400" s="41"/>
      <c r="H400" s="41"/>
      <c r="I400" s="229"/>
      <c r="J400" s="41"/>
      <c r="K400" s="41"/>
      <c r="L400" s="45"/>
      <c r="M400" s="230"/>
      <c r="N400" s="231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166</v>
      </c>
      <c r="AU400" s="18" t="s">
        <v>81</v>
      </c>
    </row>
    <row r="401" s="2" customFormat="1" ht="16.5" customHeight="1">
      <c r="A401" s="39"/>
      <c r="B401" s="40"/>
      <c r="C401" s="214" t="s">
        <v>596</v>
      </c>
      <c r="D401" s="214" t="s">
        <v>157</v>
      </c>
      <c r="E401" s="215" t="s">
        <v>597</v>
      </c>
      <c r="F401" s="216" t="s">
        <v>598</v>
      </c>
      <c r="G401" s="217" t="s">
        <v>399</v>
      </c>
      <c r="H401" s="218">
        <v>4</v>
      </c>
      <c r="I401" s="219"/>
      <c r="J401" s="220">
        <f>ROUND(I401*H401,2)</f>
        <v>0</v>
      </c>
      <c r="K401" s="216" t="s">
        <v>161</v>
      </c>
      <c r="L401" s="45"/>
      <c r="M401" s="221" t="s">
        <v>19</v>
      </c>
      <c r="N401" s="222" t="s">
        <v>43</v>
      </c>
      <c r="O401" s="85"/>
      <c r="P401" s="223">
        <f>O401*H401</f>
        <v>0</v>
      </c>
      <c r="Q401" s="223">
        <v>0</v>
      </c>
      <c r="R401" s="223">
        <f>Q401*H401</f>
        <v>0</v>
      </c>
      <c r="S401" s="223">
        <v>0.00191</v>
      </c>
      <c r="T401" s="224">
        <f>S401*H401</f>
        <v>0.0076400000000000001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5" t="s">
        <v>256</v>
      </c>
      <c r="AT401" s="225" t="s">
        <v>157</v>
      </c>
      <c r="AU401" s="225" t="s">
        <v>81</v>
      </c>
      <c r="AY401" s="18" t="s">
        <v>154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8" t="s">
        <v>79</v>
      </c>
      <c r="BK401" s="226">
        <f>ROUND(I401*H401,2)</f>
        <v>0</v>
      </c>
      <c r="BL401" s="18" t="s">
        <v>256</v>
      </c>
      <c r="BM401" s="225" t="s">
        <v>599</v>
      </c>
    </row>
    <row r="402" s="2" customFormat="1">
      <c r="A402" s="39"/>
      <c r="B402" s="40"/>
      <c r="C402" s="41"/>
      <c r="D402" s="227" t="s">
        <v>164</v>
      </c>
      <c r="E402" s="41"/>
      <c r="F402" s="228" t="s">
        <v>600</v>
      </c>
      <c r="G402" s="41"/>
      <c r="H402" s="41"/>
      <c r="I402" s="229"/>
      <c r="J402" s="41"/>
      <c r="K402" s="41"/>
      <c r="L402" s="45"/>
      <c r="M402" s="230"/>
      <c r="N402" s="231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164</v>
      </c>
      <c r="AU402" s="18" t="s">
        <v>81</v>
      </c>
    </row>
    <row r="403" s="2" customFormat="1">
      <c r="A403" s="39"/>
      <c r="B403" s="40"/>
      <c r="C403" s="41"/>
      <c r="D403" s="232" t="s">
        <v>166</v>
      </c>
      <c r="E403" s="41"/>
      <c r="F403" s="233" t="s">
        <v>601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166</v>
      </c>
      <c r="AU403" s="18" t="s">
        <v>81</v>
      </c>
    </row>
    <row r="404" s="2" customFormat="1" ht="24.15" customHeight="1">
      <c r="A404" s="39"/>
      <c r="B404" s="40"/>
      <c r="C404" s="214" t="s">
        <v>602</v>
      </c>
      <c r="D404" s="214" t="s">
        <v>157</v>
      </c>
      <c r="E404" s="215" t="s">
        <v>603</v>
      </c>
      <c r="F404" s="216" t="s">
        <v>604</v>
      </c>
      <c r="G404" s="217" t="s">
        <v>356</v>
      </c>
      <c r="H404" s="218">
        <v>0.001</v>
      </c>
      <c r="I404" s="219"/>
      <c r="J404" s="220">
        <f>ROUND(I404*H404,2)</f>
        <v>0</v>
      </c>
      <c r="K404" s="216" t="s">
        <v>161</v>
      </c>
      <c r="L404" s="45"/>
      <c r="M404" s="221" t="s">
        <v>19</v>
      </c>
      <c r="N404" s="222" t="s">
        <v>43</v>
      </c>
      <c r="O404" s="85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5" t="s">
        <v>256</v>
      </c>
      <c r="AT404" s="225" t="s">
        <v>157</v>
      </c>
      <c r="AU404" s="225" t="s">
        <v>81</v>
      </c>
      <c r="AY404" s="18" t="s">
        <v>154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79</v>
      </c>
      <c r="BK404" s="226">
        <f>ROUND(I404*H404,2)</f>
        <v>0</v>
      </c>
      <c r="BL404" s="18" t="s">
        <v>256</v>
      </c>
      <c r="BM404" s="225" t="s">
        <v>605</v>
      </c>
    </row>
    <row r="405" s="2" customFormat="1">
      <c r="A405" s="39"/>
      <c r="B405" s="40"/>
      <c r="C405" s="41"/>
      <c r="D405" s="227" t="s">
        <v>164</v>
      </c>
      <c r="E405" s="41"/>
      <c r="F405" s="228" t="s">
        <v>606</v>
      </c>
      <c r="G405" s="41"/>
      <c r="H405" s="41"/>
      <c r="I405" s="229"/>
      <c r="J405" s="41"/>
      <c r="K405" s="41"/>
      <c r="L405" s="45"/>
      <c r="M405" s="230"/>
      <c r="N405" s="231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164</v>
      </c>
      <c r="AU405" s="18" t="s">
        <v>81</v>
      </c>
    </row>
    <row r="406" s="2" customFormat="1">
      <c r="A406" s="39"/>
      <c r="B406" s="40"/>
      <c r="C406" s="41"/>
      <c r="D406" s="232" t="s">
        <v>166</v>
      </c>
      <c r="E406" s="41"/>
      <c r="F406" s="233" t="s">
        <v>607</v>
      </c>
      <c r="G406" s="41"/>
      <c r="H406" s="41"/>
      <c r="I406" s="229"/>
      <c r="J406" s="41"/>
      <c r="K406" s="41"/>
      <c r="L406" s="45"/>
      <c r="M406" s="230"/>
      <c r="N406" s="231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166</v>
      </c>
      <c r="AU406" s="18" t="s">
        <v>81</v>
      </c>
    </row>
    <row r="407" s="12" customFormat="1" ht="22.8" customHeight="1">
      <c r="A407" s="12"/>
      <c r="B407" s="198"/>
      <c r="C407" s="199"/>
      <c r="D407" s="200" t="s">
        <v>71</v>
      </c>
      <c r="E407" s="212" t="s">
        <v>608</v>
      </c>
      <c r="F407" s="212" t="s">
        <v>609</v>
      </c>
      <c r="G407" s="199"/>
      <c r="H407" s="199"/>
      <c r="I407" s="202"/>
      <c r="J407" s="213">
        <f>BK407</f>
        <v>0</v>
      </c>
      <c r="K407" s="199"/>
      <c r="L407" s="204"/>
      <c r="M407" s="205"/>
      <c r="N407" s="206"/>
      <c r="O407" s="206"/>
      <c r="P407" s="207">
        <f>SUM(P408:P445)</f>
        <v>0</v>
      </c>
      <c r="Q407" s="206"/>
      <c r="R407" s="207">
        <f>SUM(R408:R445)</f>
        <v>0.021854800000000004</v>
      </c>
      <c r="S407" s="206"/>
      <c r="T407" s="208">
        <f>SUM(T408:T445)</f>
        <v>0.23990400000000001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9" t="s">
        <v>81</v>
      </c>
      <c r="AT407" s="210" t="s">
        <v>71</v>
      </c>
      <c r="AU407" s="210" t="s">
        <v>79</v>
      </c>
      <c r="AY407" s="209" t="s">
        <v>154</v>
      </c>
      <c r="BK407" s="211">
        <f>SUM(BK408:BK445)</f>
        <v>0</v>
      </c>
    </row>
    <row r="408" s="2" customFormat="1" ht="16.5" customHeight="1">
      <c r="A408" s="39"/>
      <c r="B408" s="40"/>
      <c r="C408" s="214" t="s">
        <v>610</v>
      </c>
      <c r="D408" s="214" t="s">
        <v>157</v>
      </c>
      <c r="E408" s="215" t="s">
        <v>611</v>
      </c>
      <c r="F408" s="216" t="s">
        <v>612</v>
      </c>
      <c r="G408" s="217" t="s">
        <v>160</v>
      </c>
      <c r="H408" s="218">
        <v>10.08</v>
      </c>
      <c r="I408" s="219"/>
      <c r="J408" s="220">
        <f>ROUND(I408*H408,2)</f>
        <v>0</v>
      </c>
      <c r="K408" s="216" t="s">
        <v>161</v>
      </c>
      <c r="L408" s="45"/>
      <c r="M408" s="221" t="s">
        <v>19</v>
      </c>
      <c r="N408" s="222" t="s">
        <v>43</v>
      </c>
      <c r="O408" s="85"/>
      <c r="P408" s="223">
        <f>O408*H408</f>
        <v>0</v>
      </c>
      <c r="Q408" s="223">
        <v>0</v>
      </c>
      <c r="R408" s="223">
        <f>Q408*H408</f>
        <v>0</v>
      </c>
      <c r="S408" s="223">
        <v>0.023800000000000002</v>
      </c>
      <c r="T408" s="224">
        <f>S408*H408</f>
        <v>0.23990400000000001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256</v>
      </c>
      <c r="AT408" s="225" t="s">
        <v>157</v>
      </c>
      <c r="AU408" s="225" t="s">
        <v>81</v>
      </c>
      <c r="AY408" s="18" t="s">
        <v>154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79</v>
      </c>
      <c r="BK408" s="226">
        <f>ROUND(I408*H408,2)</f>
        <v>0</v>
      </c>
      <c r="BL408" s="18" t="s">
        <v>256</v>
      </c>
      <c r="BM408" s="225" t="s">
        <v>613</v>
      </c>
    </row>
    <row r="409" s="2" customFormat="1">
      <c r="A409" s="39"/>
      <c r="B409" s="40"/>
      <c r="C409" s="41"/>
      <c r="D409" s="227" t="s">
        <v>164</v>
      </c>
      <c r="E409" s="41"/>
      <c r="F409" s="228" t="s">
        <v>614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164</v>
      </c>
      <c r="AU409" s="18" t="s">
        <v>81</v>
      </c>
    </row>
    <row r="410" s="2" customFormat="1">
      <c r="A410" s="39"/>
      <c r="B410" s="40"/>
      <c r="C410" s="41"/>
      <c r="D410" s="232" t="s">
        <v>166</v>
      </c>
      <c r="E410" s="41"/>
      <c r="F410" s="233" t="s">
        <v>615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166</v>
      </c>
      <c r="AU410" s="18" t="s">
        <v>81</v>
      </c>
    </row>
    <row r="411" s="13" customFormat="1">
      <c r="A411" s="13"/>
      <c r="B411" s="234"/>
      <c r="C411" s="235"/>
      <c r="D411" s="227" t="s">
        <v>168</v>
      </c>
      <c r="E411" s="236" t="s">
        <v>19</v>
      </c>
      <c r="F411" s="237" t="s">
        <v>616</v>
      </c>
      <c r="G411" s="235"/>
      <c r="H411" s="238">
        <v>10.08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168</v>
      </c>
      <c r="AU411" s="244" t="s">
        <v>81</v>
      </c>
      <c r="AV411" s="13" t="s">
        <v>81</v>
      </c>
      <c r="AW411" s="13" t="s">
        <v>33</v>
      </c>
      <c r="AX411" s="13" t="s">
        <v>72</v>
      </c>
      <c r="AY411" s="244" t="s">
        <v>154</v>
      </c>
    </row>
    <row r="412" s="14" customFormat="1">
      <c r="A412" s="14"/>
      <c r="B412" s="245"/>
      <c r="C412" s="246"/>
      <c r="D412" s="227" t="s">
        <v>168</v>
      </c>
      <c r="E412" s="247" t="s">
        <v>19</v>
      </c>
      <c r="F412" s="248" t="s">
        <v>171</v>
      </c>
      <c r="G412" s="246"/>
      <c r="H412" s="249">
        <v>10.08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168</v>
      </c>
      <c r="AU412" s="255" t="s">
        <v>81</v>
      </c>
      <c r="AV412" s="14" t="s">
        <v>162</v>
      </c>
      <c r="AW412" s="14" t="s">
        <v>33</v>
      </c>
      <c r="AX412" s="14" t="s">
        <v>79</v>
      </c>
      <c r="AY412" s="255" t="s">
        <v>154</v>
      </c>
    </row>
    <row r="413" s="2" customFormat="1" ht="24.15" customHeight="1">
      <c r="A413" s="39"/>
      <c r="B413" s="40"/>
      <c r="C413" s="214" t="s">
        <v>617</v>
      </c>
      <c r="D413" s="214" t="s">
        <v>157</v>
      </c>
      <c r="E413" s="215" t="s">
        <v>618</v>
      </c>
      <c r="F413" s="216" t="s">
        <v>619</v>
      </c>
      <c r="G413" s="217" t="s">
        <v>160</v>
      </c>
      <c r="H413" s="218">
        <v>10.08</v>
      </c>
      <c r="I413" s="219"/>
      <c r="J413" s="220">
        <f>ROUND(I413*H413,2)</f>
        <v>0</v>
      </c>
      <c r="K413" s="216" t="s">
        <v>161</v>
      </c>
      <c r="L413" s="45"/>
      <c r="M413" s="221" t="s">
        <v>19</v>
      </c>
      <c r="N413" s="222" t="s">
        <v>43</v>
      </c>
      <c r="O413" s="85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256</v>
      </c>
      <c r="AT413" s="225" t="s">
        <v>157</v>
      </c>
      <c r="AU413" s="225" t="s">
        <v>81</v>
      </c>
      <c r="AY413" s="18" t="s">
        <v>154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79</v>
      </c>
      <c r="BK413" s="226">
        <f>ROUND(I413*H413,2)</f>
        <v>0</v>
      </c>
      <c r="BL413" s="18" t="s">
        <v>256</v>
      </c>
      <c r="BM413" s="225" t="s">
        <v>620</v>
      </c>
    </row>
    <row r="414" s="2" customFormat="1">
      <c r="A414" s="39"/>
      <c r="B414" s="40"/>
      <c r="C414" s="41"/>
      <c r="D414" s="227" t="s">
        <v>164</v>
      </c>
      <c r="E414" s="41"/>
      <c r="F414" s="228" t="s">
        <v>621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164</v>
      </c>
      <c r="AU414" s="18" t="s">
        <v>81</v>
      </c>
    </row>
    <row r="415" s="2" customFormat="1">
      <c r="A415" s="39"/>
      <c r="B415" s="40"/>
      <c r="C415" s="41"/>
      <c r="D415" s="232" t="s">
        <v>166</v>
      </c>
      <c r="E415" s="41"/>
      <c r="F415" s="233" t="s">
        <v>622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166</v>
      </c>
      <c r="AU415" s="18" t="s">
        <v>81</v>
      </c>
    </row>
    <row r="416" s="2" customFormat="1">
      <c r="A416" s="39"/>
      <c r="B416" s="40"/>
      <c r="C416" s="41"/>
      <c r="D416" s="227" t="s">
        <v>277</v>
      </c>
      <c r="E416" s="41"/>
      <c r="F416" s="256" t="s">
        <v>623</v>
      </c>
      <c r="G416" s="41"/>
      <c r="H416" s="41"/>
      <c r="I416" s="229"/>
      <c r="J416" s="41"/>
      <c r="K416" s="41"/>
      <c r="L416" s="45"/>
      <c r="M416" s="230"/>
      <c r="N416" s="23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277</v>
      </c>
      <c r="AU416" s="18" t="s">
        <v>81</v>
      </c>
    </row>
    <row r="417" s="13" customFormat="1">
      <c r="A417" s="13"/>
      <c r="B417" s="234"/>
      <c r="C417" s="235"/>
      <c r="D417" s="227" t="s">
        <v>168</v>
      </c>
      <c r="E417" s="236" t="s">
        <v>19</v>
      </c>
      <c r="F417" s="237" t="s">
        <v>616</v>
      </c>
      <c r="G417" s="235"/>
      <c r="H417" s="238">
        <v>10.08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168</v>
      </c>
      <c r="AU417" s="244" t="s">
        <v>81</v>
      </c>
      <c r="AV417" s="13" t="s">
        <v>81</v>
      </c>
      <c r="AW417" s="13" t="s">
        <v>33</v>
      </c>
      <c r="AX417" s="13" t="s">
        <v>72</v>
      </c>
      <c r="AY417" s="244" t="s">
        <v>154</v>
      </c>
    </row>
    <row r="418" s="14" customFormat="1">
      <c r="A418" s="14"/>
      <c r="B418" s="245"/>
      <c r="C418" s="246"/>
      <c r="D418" s="227" t="s">
        <v>168</v>
      </c>
      <c r="E418" s="247" t="s">
        <v>19</v>
      </c>
      <c r="F418" s="248" t="s">
        <v>171</v>
      </c>
      <c r="G418" s="246"/>
      <c r="H418" s="249">
        <v>10.08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168</v>
      </c>
      <c r="AU418" s="255" t="s">
        <v>81</v>
      </c>
      <c r="AV418" s="14" t="s">
        <v>162</v>
      </c>
      <c r="AW418" s="14" t="s">
        <v>33</v>
      </c>
      <c r="AX418" s="14" t="s">
        <v>79</v>
      </c>
      <c r="AY418" s="255" t="s">
        <v>154</v>
      </c>
    </row>
    <row r="419" s="2" customFormat="1" ht="24.15" customHeight="1">
      <c r="A419" s="39"/>
      <c r="B419" s="40"/>
      <c r="C419" s="214" t="s">
        <v>624</v>
      </c>
      <c r="D419" s="214" t="s">
        <v>157</v>
      </c>
      <c r="E419" s="215" t="s">
        <v>625</v>
      </c>
      <c r="F419" s="216" t="s">
        <v>626</v>
      </c>
      <c r="G419" s="217" t="s">
        <v>160</v>
      </c>
      <c r="H419" s="218">
        <v>10.08</v>
      </c>
      <c r="I419" s="219"/>
      <c r="J419" s="220">
        <f>ROUND(I419*H419,2)</f>
        <v>0</v>
      </c>
      <c r="K419" s="216" t="s">
        <v>161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</v>
      </c>
      <c r="R419" s="223">
        <f>Q419*H419</f>
        <v>0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256</v>
      </c>
      <c r="AT419" s="225" t="s">
        <v>157</v>
      </c>
      <c r="AU419" s="225" t="s">
        <v>81</v>
      </c>
      <c r="AY419" s="18" t="s">
        <v>154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79</v>
      </c>
      <c r="BK419" s="226">
        <f>ROUND(I419*H419,2)</f>
        <v>0</v>
      </c>
      <c r="BL419" s="18" t="s">
        <v>256</v>
      </c>
      <c r="BM419" s="225" t="s">
        <v>627</v>
      </c>
    </row>
    <row r="420" s="2" customFormat="1">
      <c r="A420" s="39"/>
      <c r="B420" s="40"/>
      <c r="C420" s="41"/>
      <c r="D420" s="227" t="s">
        <v>164</v>
      </c>
      <c r="E420" s="41"/>
      <c r="F420" s="228" t="s">
        <v>628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164</v>
      </c>
      <c r="AU420" s="18" t="s">
        <v>81</v>
      </c>
    </row>
    <row r="421" s="2" customFormat="1">
      <c r="A421" s="39"/>
      <c r="B421" s="40"/>
      <c r="C421" s="41"/>
      <c r="D421" s="232" t="s">
        <v>166</v>
      </c>
      <c r="E421" s="41"/>
      <c r="F421" s="233" t="s">
        <v>629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166</v>
      </c>
      <c r="AU421" s="18" t="s">
        <v>81</v>
      </c>
    </row>
    <row r="422" s="2" customFormat="1">
      <c r="A422" s="39"/>
      <c r="B422" s="40"/>
      <c r="C422" s="41"/>
      <c r="D422" s="227" t="s">
        <v>277</v>
      </c>
      <c r="E422" s="41"/>
      <c r="F422" s="256" t="s">
        <v>630</v>
      </c>
      <c r="G422" s="41"/>
      <c r="H422" s="41"/>
      <c r="I422" s="229"/>
      <c r="J422" s="41"/>
      <c r="K422" s="41"/>
      <c r="L422" s="45"/>
      <c r="M422" s="230"/>
      <c r="N422" s="231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277</v>
      </c>
      <c r="AU422" s="18" t="s">
        <v>81</v>
      </c>
    </row>
    <row r="423" s="13" customFormat="1">
      <c r="A423" s="13"/>
      <c r="B423" s="234"/>
      <c r="C423" s="235"/>
      <c r="D423" s="227" t="s">
        <v>168</v>
      </c>
      <c r="E423" s="236" t="s">
        <v>19</v>
      </c>
      <c r="F423" s="237" t="s">
        <v>616</v>
      </c>
      <c r="G423" s="235"/>
      <c r="H423" s="238">
        <v>10.08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168</v>
      </c>
      <c r="AU423" s="244" t="s">
        <v>81</v>
      </c>
      <c r="AV423" s="13" t="s">
        <v>81</v>
      </c>
      <c r="AW423" s="13" t="s">
        <v>33</v>
      </c>
      <c r="AX423" s="13" t="s">
        <v>72</v>
      </c>
      <c r="AY423" s="244" t="s">
        <v>154</v>
      </c>
    </row>
    <row r="424" s="14" customFormat="1">
      <c r="A424" s="14"/>
      <c r="B424" s="245"/>
      <c r="C424" s="246"/>
      <c r="D424" s="227" t="s">
        <v>168</v>
      </c>
      <c r="E424" s="247" t="s">
        <v>19</v>
      </c>
      <c r="F424" s="248" t="s">
        <v>171</v>
      </c>
      <c r="G424" s="246"/>
      <c r="H424" s="249">
        <v>10.08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168</v>
      </c>
      <c r="AU424" s="255" t="s">
        <v>81</v>
      </c>
      <c r="AV424" s="14" t="s">
        <v>162</v>
      </c>
      <c r="AW424" s="14" t="s">
        <v>33</v>
      </c>
      <c r="AX424" s="14" t="s">
        <v>79</v>
      </c>
      <c r="AY424" s="255" t="s">
        <v>154</v>
      </c>
    </row>
    <row r="425" s="2" customFormat="1" ht="16.5" customHeight="1">
      <c r="A425" s="39"/>
      <c r="B425" s="40"/>
      <c r="C425" s="214" t="s">
        <v>631</v>
      </c>
      <c r="D425" s="214" t="s">
        <v>157</v>
      </c>
      <c r="E425" s="215" t="s">
        <v>632</v>
      </c>
      <c r="F425" s="216" t="s">
        <v>633</v>
      </c>
      <c r="G425" s="217" t="s">
        <v>160</v>
      </c>
      <c r="H425" s="218">
        <v>10.08</v>
      </c>
      <c r="I425" s="219"/>
      <c r="J425" s="220">
        <f>ROUND(I425*H425,2)</f>
        <v>0</v>
      </c>
      <c r="K425" s="216" t="s">
        <v>161</v>
      </c>
      <c r="L425" s="45"/>
      <c r="M425" s="221" t="s">
        <v>19</v>
      </c>
      <c r="N425" s="222" t="s">
        <v>43</v>
      </c>
      <c r="O425" s="85"/>
      <c r="P425" s="223">
        <f>O425*H425</f>
        <v>0</v>
      </c>
      <c r="Q425" s="223">
        <v>0.0020600000000000002</v>
      </c>
      <c r="R425" s="223">
        <f>Q425*H425</f>
        <v>0.020764800000000003</v>
      </c>
      <c r="S425" s="223">
        <v>0</v>
      </c>
      <c r="T425" s="22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5" t="s">
        <v>256</v>
      </c>
      <c r="AT425" s="225" t="s">
        <v>157</v>
      </c>
      <c r="AU425" s="225" t="s">
        <v>81</v>
      </c>
      <c r="AY425" s="18" t="s">
        <v>154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8" t="s">
        <v>79</v>
      </c>
      <c r="BK425" s="226">
        <f>ROUND(I425*H425,2)</f>
        <v>0</v>
      </c>
      <c r="BL425" s="18" t="s">
        <v>256</v>
      </c>
      <c r="BM425" s="225" t="s">
        <v>634</v>
      </c>
    </row>
    <row r="426" s="2" customFormat="1">
      <c r="A426" s="39"/>
      <c r="B426" s="40"/>
      <c r="C426" s="41"/>
      <c r="D426" s="227" t="s">
        <v>164</v>
      </c>
      <c r="E426" s="41"/>
      <c r="F426" s="228" t="s">
        <v>635</v>
      </c>
      <c r="G426" s="41"/>
      <c r="H426" s="41"/>
      <c r="I426" s="229"/>
      <c r="J426" s="41"/>
      <c r="K426" s="41"/>
      <c r="L426" s="45"/>
      <c r="M426" s="230"/>
      <c r="N426" s="231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164</v>
      </c>
      <c r="AU426" s="18" t="s">
        <v>81</v>
      </c>
    </row>
    <row r="427" s="2" customFormat="1">
      <c r="A427" s="39"/>
      <c r="B427" s="40"/>
      <c r="C427" s="41"/>
      <c r="D427" s="232" t="s">
        <v>166</v>
      </c>
      <c r="E427" s="41"/>
      <c r="F427" s="233" t="s">
        <v>636</v>
      </c>
      <c r="G427" s="41"/>
      <c r="H427" s="41"/>
      <c r="I427" s="229"/>
      <c r="J427" s="41"/>
      <c r="K427" s="41"/>
      <c r="L427" s="45"/>
      <c r="M427" s="230"/>
      <c r="N427" s="231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166</v>
      </c>
      <c r="AU427" s="18" t="s">
        <v>81</v>
      </c>
    </row>
    <row r="428" s="2" customFormat="1">
      <c r="A428" s="39"/>
      <c r="B428" s="40"/>
      <c r="C428" s="41"/>
      <c r="D428" s="227" t="s">
        <v>277</v>
      </c>
      <c r="E428" s="41"/>
      <c r="F428" s="256" t="s">
        <v>630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277</v>
      </c>
      <c r="AU428" s="18" t="s">
        <v>81</v>
      </c>
    </row>
    <row r="429" s="13" customFormat="1">
      <c r="A429" s="13"/>
      <c r="B429" s="234"/>
      <c r="C429" s="235"/>
      <c r="D429" s="227" t="s">
        <v>168</v>
      </c>
      <c r="E429" s="236" t="s">
        <v>19</v>
      </c>
      <c r="F429" s="237" t="s">
        <v>616</v>
      </c>
      <c r="G429" s="235"/>
      <c r="H429" s="238">
        <v>10.08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168</v>
      </c>
      <c r="AU429" s="244" t="s">
        <v>81</v>
      </c>
      <c r="AV429" s="13" t="s">
        <v>81</v>
      </c>
      <c r="AW429" s="13" t="s">
        <v>33</v>
      </c>
      <c r="AX429" s="13" t="s">
        <v>72</v>
      </c>
      <c r="AY429" s="244" t="s">
        <v>154</v>
      </c>
    </row>
    <row r="430" s="14" customFormat="1">
      <c r="A430" s="14"/>
      <c r="B430" s="245"/>
      <c r="C430" s="246"/>
      <c r="D430" s="227" t="s">
        <v>168</v>
      </c>
      <c r="E430" s="247" t="s">
        <v>19</v>
      </c>
      <c r="F430" s="248" t="s">
        <v>171</v>
      </c>
      <c r="G430" s="246"/>
      <c r="H430" s="249">
        <v>10.08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168</v>
      </c>
      <c r="AU430" s="255" t="s">
        <v>81</v>
      </c>
      <c r="AV430" s="14" t="s">
        <v>162</v>
      </c>
      <c r="AW430" s="14" t="s">
        <v>33</v>
      </c>
      <c r="AX430" s="14" t="s">
        <v>79</v>
      </c>
      <c r="AY430" s="255" t="s">
        <v>154</v>
      </c>
    </row>
    <row r="431" s="2" customFormat="1" ht="16.5" customHeight="1">
      <c r="A431" s="39"/>
      <c r="B431" s="40"/>
      <c r="C431" s="214" t="s">
        <v>637</v>
      </c>
      <c r="D431" s="214" t="s">
        <v>157</v>
      </c>
      <c r="E431" s="215" t="s">
        <v>638</v>
      </c>
      <c r="F431" s="216" t="s">
        <v>639</v>
      </c>
      <c r="G431" s="217" t="s">
        <v>160</v>
      </c>
      <c r="H431" s="218">
        <v>10.08</v>
      </c>
      <c r="I431" s="219"/>
      <c r="J431" s="220">
        <f>ROUND(I431*H431,2)</f>
        <v>0</v>
      </c>
      <c r="K431" s="216" t="s">
        <v>161</v>
      </c>
      <c r="L431" s="45"/>
      <c r="M431" s="221" t="s">
        <v>19</v>
      </c>
      <c r="N431" s="222" t="s">
        <v>43</v>
      </c>
      <c r="O431" s="85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5" t="s">
        <v>256</v>
      </c>
      <c r="AT431" s="225" t="s">
        <v>157</v>
      </c>
      <c r="AU431" s="225" t="s">
        <v>81</v>
      </c>
      <c r="AY431" s="18" t="s">
        <v>154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79</v>
      </c>
      <c r="BK431" s="226">
        <f>ROUND(I431*H431,2)</f>
        <v>0</v>
      </c>
      <c r="BL431" s="18" t="s">
        <v>256</v>
      </c>
      <c r="BM431" s="225" t="s">
        <v>640</v>
      </c>
    </row>
    <row r="432" s="2" customFormat="1">
      <c r="A432" s="39"/>
      <c r="B432" s="40"/>
      <c r="C432" s="41"/>
      <c r="D432" s="227" t="s">
        <v>164</v>
      </c>
      <c r="E432" s="41"/>
      <c r="F432" s="228" t="s">
        <v>641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164</v>
      </c>
      <c r="AU432" s="18" t="s">
        <v>81</v>
      </c>
    </row>
    <row r="433" s="2" customFormat="1">
      <c r="A433" s="39"/>
      <c r="B433" s="40"/>
      <c r="C433" s="41"/>
      <c r="D433" s="232" t="s">
        <v>166</v>
      </c>
      <c r="E433" s="41"/>
      <c r="F433" s="233" t="s">
        <v>642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166</v>
      </c>
      <c r="AU433" s="18" t="s">
        <v>81</v>
      </c>
    </row>
    <row r="434" s="2" customFormat="1">
      <c r="A434" s="39"/>
      <c r="B434" s="40"/>
      <c r="C434" s="41"/>
      <c r="D434" s="227" t="s">
        <v>277</v>
      </c>
      <c r="E434" s="41"/>
      <c r="F434" s="256" t="s">
        <v>630</v>
      </c>
      <c r="G434" s="41"/>
      <c r="H434" s="41"/>
      <c r="I434" s="229"/>
      <c r="J434" s="41"/>
      <c r="K434" s="41"/>
      <c r="L434" s="45"/>
      <c r="M434" s="230"/>
      <c r="N434" s="231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277</v>
      </c>
      <c r="AU434" s="18" t="s">
        <v>81</v>
      </c>
    </row>
    <row r="435" s="13" customFormat="1">
      <c r="A435" s="13"/>
      <c r="B435" s="234"/>
      <c r="C435" s="235"/>
      <c r="D435" s="227" t="s">
        <v>168</v>
      </c>
      <c r="E435" s="236" t="s">
        <v>19</v>
      </c>
      <c r="F435" s="237" t="s">
        <v>643</v>
      </c>
      <c r="G435" s="235"/>
      <c r="H435" s="238">
        <v>10.08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168</v>
      </c>
      <c r="AU435" s="244" t="s">
        <v>81</v>
      </c>
      <c r="AV435" s="13" t="s">
        <v>81</v>
      </c>
      <c r="AW435" s="13" t="s">
        <v>33</v>
      </c>
      <c r="AX435" s="13" t="s">
        <v>72</v>
      </c>
      <c r="AY435" s="244" t="s">
        <v>154</v>
      </c>
    </row>
    <row r="436" s="14" customFormat="1">
      <c r="A436" s="14"/>
      <c r="B436" s="245"/>
      <c r="C436" s="246"/>
      <c r="D436" s="227" t="s">
        <v>168</v>
      </c>
      <c r="E436" s="247" t="s">
        <v>19</v>
      </c>
      <c r="F436" s="248" t="s">
        <v>171</v>
      </c>
      <c r="G436" s="246"/>
      <c r="H436" s="249">
        <v>10.08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168</v>
      </c>
      <c r="AU436" s="255" t="s">
        <v>81</v>
      </c>
      <c r="AV436" s="14" t="s">
        <v>162</v>
      </c>
      <c r="AW436" s="14" t="s">
        <v>33</v>
      </c>
      <c r="AX436" s="14" t="s">
        <v>79</v>
      </c>
      <c r="AY436" s="255" t="s">
        <v>154</v>
      </c>
    </row>
    <row r="437" s="2" customFormat="1" ht="16.5" customHeight="1">
      <c r="A437" s="39"/>
      <c r="B437" s="40"/>
      <c r="C437" s="214" t="s">
        <v>644</v>
      </c>
      <c r="D437" s="214" t="s">
        <v>157</v>
      </c>
      <c r="E437" s="215" t="s">
        <v>645</v>
      </c>
      <c r="F437" s="216" t="s">
        <v>646</v>
      </c>
      <c r="G437" s="217" t="s">
        <v>647</v>
      </c>
      <c r="H437" s="218">
        <v>4</v>
      </c>
      <c r="I437" s="219"/>
      <c r="J437" s="220">
        <f>ROUND(I437*H437,2)</f>
        <v>0</v>
      </c>
      <c r="K437" s="216" t="s">
        <v>648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0.00023000000000000001</v>
      </c>
      <c r="R437" s="223">
        <f>Q437*H437</f>
        <v>0.00092000000000000003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256</v>
      </c>
      <c r="AT437" s="225" t="s">
        <v>157</v>
      </c>
      <c r="AU437" s="225" t="s">
        <v>81</v>
      </c>
      <c r="AY437" s="18" t="s">
        <v>154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79</v>
      </c>
      <c r="BK437" s="226">
        <f>ROUND(I437*H437,2)</f>
        <v>0</v>
      </c>
      <c r="BL437" s="18" t="s">
        <v>256</v>
      </c>
      <c r="BM437" s="225" t="s">
        <v>649</v>
      </c>
    </row>
    <row r="438" s="2" customFormat="1">
      <c r="A438" s="39"/>
      <c r="B438" s="40"/>
      <c r="C438" s="41"/>
      <c r="D438" s="227" t="s">
        <v>164</v>
      </c>
      <c r="E438" s="41"/>
      <c r="F438" s="228" t="s">
        <v>646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164</v>
      </c>
      <c r="AU438" s="18" t="s">
        <v>81</v>
      </c>
    </row>
    <row r="439" s="2" customFormat="1">
      <c r="A439" s="39"/>
      <c r="B439" s="40"/>
      <c r="C439" s="41"/>
      <c r="D439" s="227" t="s">
        <v>277</v>
      </c>
      <c r="E439" s="41"/>
      <c r="F439" s="256" t="s">
        <v>650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277</v>
      </c>
      <c r="AU439" s="18" t="s">
        <v>81</v>
      </c>
    </row>
    <row r="440" s="2" customFormat="1" ht="16.5" customHeight="1">
      <c r="A440" s="39"/>
      <c r="B440" s="40"/>
      <c r="C440" s="214" t="s">
        <v>651</v>
      </c>
      <c r="D440" s="214" t="s">
        <v>157</v>
      </c>
      <c r="E440" s="215" t="s">
        <v>652</v>
      </c>
      <c r="F440" s="216" t="s">
        <v>653</v>
      </c>
      <c r="G440" s="217" t="s">
        <v>647</v>
      </c>
      <c r="H440" s="218">
        <v>1</v>
      </c>
      <c r="I440" s="219"/>
      <c r="J440" s="220">
        <f>ROUND(I440*H440,2)</f>
        <v>0</v>
      </c>
      <c r="K440" s="216" t="s">
        <v>648</v>
      </c>
      <c r="L440" s="45"/>
      <c r="M440" s="221" t="s">
        <v>19</v>
      </c>
      <c r="N440" s="222" t="s">
        <v>43</v>
      </c>
      <c r="O440" s="85"/>
      <c r="P440" s="223">
        <f>O440*H440</f>
        <v>0</v>
      </c>
      <c r="Q440" s="223">
        <v>0.00017000000000000001</v>
      </c>
      <c r="R440" s="223">
        <f>Q440*H440</f>
        <v>0.00017000000000000001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256</v>
      </c>
      <c r="AT440" s="225" t="s">
        <v>157</v>
      </c>
      <c r="AU440" s="225" t="s">
        <v>81</v>
      </c>
      <c r="AY440" s="18" t="s">
        <v>154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79</v>
      </c>
      <c r="BK440" s="226">
        <f>ROUND(I440*H440,2)</f>
        <v>0</v>
      </c>
      <c r="BL440" s="18" t="s">
        <v>256</v>
      </c>
      <c r="BM440" s="225" t="s">
        <v>654</v>
      </c>
    </row>
    <row r="441" s="2" customFormat="1">
      <c r="A441" s="39"/>
      <c r="B441" s="40"/>
      <c r="C441" s="41"/>
      <c r="D441" s="227" t="s">
        <v>164</v>
      </c>
      <c r="E441" s="41"/>
      <c r="F441" s="228" t="s">
        <v>653</v>
      </c>
      <c r="G441" s="41"/>
      <c r="H441" s="41"/>
      <c r="I441" s="229"/>
      <c r="J441" s="41"/>
      <c r="K441" s="41"/>
      <c r="L441" s="45"/>
      <c r="M441" s="230"/>
      <c r="N441" s="231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164</v>
      </c>
      <c r="AU441" s="18" t="s">
        <v>81</v>
      </c>
    </row>
    <row r="442" s="2" customFormat="1">
      <c r="A442" s="39"/>
      <c r="B442" s="40"/>
      <c r="C442" s="41"/>
      <c r="D442" s="227" t="s">
        <v>277</v>
      </c>
      <c r="E442" s="41"/>
      <c r="F442" s="256" t="s">
        <v>655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277</v>
      </c>
      <c r="AU442" s="18" t="s">
        <v>81</v>
      </c>
    </row>
    <row r="443" s="2" customFormat="1" ht="24.15" customHeight="1">
      <c r="A443" s="39"/>
      <c r="B443" s="40"/>
      <c r="C443" s="214" t="s">
        <v>656</v>
      </c>
      <c r="D443" s="214" t="s">
        <v>157</v>
      </c>
      <c r="E443" s="215" t="s">
        <v>657</v>
      </c>
      <c r="F443" s="216" t="s">
        <v>658</v>
      </c>
      <c r="G443" s="217" t="s">
        <v>356</v>
      </c>
      <c r="H443" s="218">
        <v>0.021999999999999999</v>
      </c>
      <c r="I443" s="219"/>
      <c r="J443" s="220">
        <f>ROUND(I443*H443,2)</f>
        <v>0</v>
      </c>
      <c r="K443" s="216" t="s">
        <v>161</v>
      </c>
      <c r="L443" s="45"/>
      <c r="M443" s="221" t="s">
        <v>19</v>
      </c>
      <c r="N443" s="222" t="s">
        <v>43</v>
      </c>
      <c r="O443" s="85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5" t="s">
        <v>256</v>
      </c>
      <c r="AT443" s="225" t="s">
        <v>157</v>
      </c>
      <c r="AU443" s="225" t="s">
        <v>81</v>
      </c>
      <c r="AY443" s="18" t="s">
        <v>154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8" t="s">
        <v>79</v>
      </c>
      <c r="BK443" s="226">
        <f>ROUND(I443*H443,2)</f>
        <v>0</v>
      </c>
      <c r="BL443" s="18" t="s">
        <v>256</v>
      </c>
      <c r="BM443" s="225" t="s">
        <v>659</v>
      </c>
    </row>
    <row r="444" s="2" customFormat="1">
      <c r="A444" s="39"/>
      <c r="B444" s="40"/>
      <c r="C444" s="41"/>
      <c r="D444" s="227" t="s">
        <v>164</v>
      </c>
      <c r="E444" s="41"/>
      <c r="F444" s="228" t="s">
        <v>660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164</v>
      </c>
      <c r="AU444" s="18" t="s">
        <v>81</v>
      </c>
    </row>
    <row r="445" s="2" customFormat="1">
      <c r="A445" s="39"/>
      <c r="B445" s="40"/>
      <c r="C445" s="41"/>
      <c r="D445" s="232" t="s">
        <v>166</v>
      </c>
      <c r="E445" s="41"/>
      <c r="F445" s="233" t="s">
        <v>661</v>
      </c>
      <c r="G445" s="41"/>
      <c r="H445" s="41"/>
      <c r="I445" s="229"/>
      <c r="J445" s="41"/>
      <c r="K445" s="41"/>
      <c r="L445" s="45"/>
      <c r="M445" s="230"/>
      <c r="N445" s="231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166</v>
      </c>
      <c r="AU445" s="18" t="s">
        <v>81</v>
      </c>
    </row>
    <row r="446" s="12" customFormat="1" ht="22.8" customHeight="1">
      <c r="A446" s="12"/>
      <c r="B446" s="198"/>
      <c r="C446" s="199"/>
      <c r="D446" s="200" t="s">
        <v>71</v>
      </c>
      <c r="E446" s="212" t="s">
        <v>662</v>
      </c>
      <c r="F446" s="212" t="s">
        <v>663</v>
      </c>
      <c r="G446" s="199"/>
      <c r="H446" s="199"/>
      <c r="I446" s="202"/>
      <c r="J446" s="213">
        <f>BK446</f>
        <v>0</v>
      </c>
      <c r="K446" s="199"/>
      <c r="L446" s="204"/>
      <c r="M446" s="205"/>
      <c r="N446" s="206"/>
      <c r="O446" s="206"/>
      <c r="P446" s="207">
        <f>SUM(P447:P454)</f>
        <v>0</v>
      </c>
      <c r="Q446" s="206"/>
      <c r="R446" s="207">
        <f>SUM(R447:R454)</f>
        <v>0.17043399999999997</v>
      </c>
      <c r="S446" s="206"/>
      <c r="T446" s="208">
        <f>SUM(T447:T454)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9" t="s">
        <v>81</v>
      </c>
      <c r="AT446" s="210" t="s">
        <v>71</v>
      </c>
      <c r="AU446" s="210" t="s">
        <v>79</v>
      </c>
      <c r="AY446" s="209" t="s">
        <v>154</v>
      </c>
      <c r="BK446" s="211">
        <f>SUM(BK447:BK454)</f>
        <v>0</v>
      </c>
    </row>
    <row r="447" s="2" customFormat="1" ht="21.75" customHeight="1">
      <c r="A447" s="39"/>
      <c r="B447" s="40"/>
      <c r="C447" s="214" t="s">
        <v>664</v>
      </c>
      <c r="D447" s="214" t="s">
        <v>157</v>
      </c>
      <c r="E447" s="215" t="s">
        <v>665</v>
      </c>
      <c r="F447" s="216" t="s">
        <v>666</v>
      </c>
      <c r="G447" s="217" t="s">
        <v>265</v>
      </c>
      <c r="H447" s="218">
        <v>12.699999999999999</v>
      </c>
      <c r="I447" s="219"/>
      <c r="J447" s="220">
        <f>ROUND(I447*H447,2)</f>
        <v>0</v>
      </c>
      <c r="K447" s="216" t="s">
        <v>161</v>
      </c>
      <c r="L447" s="45"/>
      <c r="M447" s="221" t="s">
        <v>19</v>
      </c>
      <c r="N447" s="222" t="s">
        <v>43</v>
      </c>
      <c r="O447" s="85"/>
      <c r="P447" s="223">
        <f>O447*H447</f>
        <v>0</v>
      </c>
      <c r="Q447" s="223">
        <v>0.01342</v>
      </c>
      <c r="R447" s="223">
        <f>Q447*H447</f>
        <v>0.17043399999999997</v>
      </c>
      <c r="S447" s="223">
        <v>0</v>
      </c>
      <c r="T447" s="22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5" t="s">
        <v>256</v>
      </c>
      <c r="AT447" s="225" t="s">
        <v>157</v>
      </c>
      <c r="AU447" s="225" t="s">
        <v>81</v>
      </c>
      <c r="AY447" s="18" t="s">
        <v>154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8" t="s">
        <v>79</v>
      </c>
      <c r="BK447" s="226">
        <f>ROUND(I447*H447,2)</f>
        <v>0</v>
      </c>
      <c r="BL447" s="18" t="s">
        <v>256</v>
      </c>
      <c r="BM447" s="225" t="s">
        <v>667</v>
      </c>
    </row>
    <row r="448" s="2" customFormat="1">
      <c r="A448" s="39"/>
      <c r="B448" s="40"/>
      <c r="C448" s="41"/>
      <c r="D448" s="227" t="s">
        <v>164</v>
      </c>
      <c r="E448" s="41"/>
      <c r="F448" s="228" t="s">
        <v>668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164</v>
      </c>
      <c r="AU448" s="18" t="s">
        <v>81</v>
      </c>
    </row>
    <row r="449" s="2" customFormat="1">
      <c r="A449" s="39"/>
      <c r="B449" s="40"/>
      <c r="C449" s="41"/>
      <c r="D449" s="232" t="s">
        <v>166</v>
      </c>
      <c r="E449" s="41"/>
      <c r="F449" s="233" t="s">
        <v>669</v>
      </c>
      <c r="G449" s="41"/>
      <c r="H449" s="41"/>
      <c r="I449" s="229"/>
      <c r="J449" s="41"/>
      <c r="K449" s="41"/>
      <c r="L449" s="45"/>
      <c r="M449" s="230"/>
      <c r="N449" s="231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166</v>
      </c>
      <c r="AU449" s="18" t="s">
        <v>81</v>
      </c>
    </row>
    <row r="450" s="13" customFormat="1">
      <c r="A450" s="13"/>
      <c r="B450" s="234"/>
      <c r="C450" s="235"/>
      <c r="D450" s="227" t="s">
        <v>168</v>
      </c>
      <c r="E450" s="236" t="s">
        <v>19</v>
      </c>
      <c r="F450" s="237" t="s">
        <v>434</v>
      </c>
      <c r="G450" s="235"/>
      <c r="H450" s="238">
        <v>12.699999999999999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168</v>
      </c>
      <c r="AU450" s="244" t="s">
        <v>81</v>
      </c>
      <c r="AV450" s="13" t="s">
        <v>81</v>
      </c>
      <c r="AW450" s="13" t="s">
        <v>33</v>
      </c>
      <c r="AX450" s="13" t="s">
        <v>72</v>
      </c>
      <c r="AY450" s="244" t="s">
        <v>154</v>
      </c>
    </row>
    <row r="451" s="14" customFormat="1">
      <c r="A451" s="14"/>
      <c r="B451" s="245"/>
      <c r="C451" s="246"/>
      <c r="D451" s="227" t="s">
        <v>168</v>
      </c>
      <c r="E451" s="247" t="s">
        <v>19</v>
      </c>
      <c r="F451" s="248" t="s">
        <v>171</v>
      </c>
      <c r="G451" s="246"/>
      <c r="H451" s="249">
        <v>12.699999999999999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168</v>
      </c>
      <c r="AU451" s="255" t="s">
        <v>81</v>
      </c>
      <c r="AV451" s="14" t="s">
        <v>162</v>
      </c>
      <c r="AW451" s="14" t="s">
        <v>33</v>
      </c>
      <c r="AX451" s="14" t="s">
        <v>79</v>
      </c>
      <c r="AY451" s="255" t="s">
        <v>154</v>
      </c>
    </row>
    <row r="452" s="2" customFormat="1" ht="24.15" customHeight="1">
      <c r="A452" s="39"/>
      <c r="B452" s="40"/>
      <c r="C452" s="214" t="s">
        <v>670</v>
      </c>
      <c r="D452" s="214" t="s">
        <v>157</v>
      </c>
      <c r="E452" s="215" t="s">
        <v>671</v>
      </c>
      <c r="F452" s="216" t="s">
        <v>672</v>
      </c>
      <c r="G452" s="217" t="s">
        <v>356</v>
      </c>
      <c r="H452" s="218">
        <v>0.17000000000000001</v>
      </c>
      <c r="I452" s="219"/>
      <c r="J452" s="220">
        <f>ROUND(I452*H452,2)</f>
        <v>0</v>
      </c>
      <c r="K452" s="216" t="s">
        <v>161</v>
      </c>
      <c r="L452" s="45"/>
      <c r="M452" s="221" t="s">
        <v>19</v>
      </c>
      <c r="N452" s="222" t="s">
        <v>43</v>
      </c>
      <c r="O452" s="85"/>
      <c r="P452" s="223">
        <f>O452*H452</f>
        <v>0</v>
      </c>
      <c r="Q452" s="223">
        <v>0</v>
      </c>
      <c r="R452" s="223">
        <f>Q452*H452</f>
        <v>0</v>
      </c>
      <c r="S452" s="223">
        <v>0</v>
      </c>
      <c r="T452" s="22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256</v>
      </c>
      <c r="AT452" s="225" t="s">
        <v>157</v>
      </c>
      <c r="AU452" s="225" t="s">
        <v>81</v>
      </c>
      <c r="AY452" s="18" t="s">
        <v>154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79</v>
      </c>
      <c r="BK452" s="226">
        <f>ROUND(I452*H452,2)</f>
        <v>0</v>
      </c>
      <c r="BL452" s="18" t="s">
        <v>256</v>
      </c>
      <c r="BM452" s="225" t="s">
        <v>673</v>
      </c>
    </row>
    <row r="453" s="2" customFormat="1">
      <c r="A453" s="39"/>
      <c r="B453" s="40"/>
      <c r="C453" s="41"/>
      <c r="D453" s="227" t="s">
        <v>164</v>
      </c>
      <c r="E453" s="41"/>
      <c r="F453" s="228" t="s">
        <v>674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164</v>
      </c>
      <c r="AU453" s="18" t="s">
        <v>81</v>
      </c>
    </row>
    <row r="454" s="2" customFormat="1">
      <c r="A454" s="39"/>
      <c r="B454" s="40"/>
      <c r="C454" s="41"/>
      <c r="D454" s="232" t="s">
        <v>166</v>
      </c>
      <c r="E454" s="41"/>
      <c r="F454" s="233" t="s">
        <v>675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166</v>
      </c>
      <c r="AU454" s="18" t="s">
        <v>81</v>
      </c>
    </row>
    <row r="455" s="12" customFormat="1" ht="22.8" customHeight="1">
      <c r="A455" s="12"/>
      <c r="B455" s="198"/>
      <c r="C455" s="199"/>
      <c r="D455" s="200" t="s">
        <v>71</v>
      </c>
      <c r="E455" s="212" t="s">
        <v>676</v>
      </c>
      <c r="F455" s="212" t="s">
        <v>677</v>
      </c>
      <c r="G455" s="199"/>
      <c r="H455" s="199"/>
      <c r="I455" s="202"/>
      <c r="J455" s="213">
        <f>BK455</f>
        <v>0</v>
      </c>
      <c r="K455" s="199"/>
      <c r="L455" s="204"/>
      <c r="M455" s="205"/>
      <c r="N455" s="206"/>
      <c r="O455" s="206"/>
      <c r="P455" s="207">
        <f>SUM(P456:P493)</f>
        <v>0</v>
      </c>
      <c r="Q455" s="206"/>
      <c r="R455" s="207">
        <f>SUM(R456:R493)</f>
        <v>0.13014000000000001</v>
      </c>
      <c r="S455" s="206"/>
      <c r="T455" s="208">
        <f>SUM(T456:T493)</f>
        <v>0.084000000000000005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9" t="s">
        <v>81</v>
      </c>
      <c r="AT455" s="210" t="s">
        <v>71</v>
      </c>
      <c r="AU455" s="210" t="s">
        <v>79</v>
      </c>
      <c r="AY455" s="209" t="s">
        <v>154</v>
      </c>
      <c r="BK455" s="211">
        <f>SUM(BK456:BK493)</f>
        <v>0</v>
      </c>
    </row>
    <row r="456" s="2" customFormat="1" ht="33" customHeight="1">
      <c r="A456" s="39"/>
      <c r="B456" s="40"/>
      <c r="C456" s="214" t="s">
        <v>678</v>
      </c>
      <c r="D456" s="214" t="s">
        <v>157</v>
      </c>
      <c r="E456" s="215" t="s">
        <v>679</v>
      </c>
      <c r="F456" s="216" t="s">
        <v>680</v>
      </c>
      <c r="G456" s="217" t="s">
        <v>399</v>
      </c>
      <c r="H456" s="218">
        <v>4</v>
      </c>
      <c r="I456" s="219"/>
      <c r="J456" s="220">
        <f>ROUND(I456*H456,2)</f>
        <v>0</v>
      </c>
      <c r="K456" s="216" t="s">
        <v>555</v>
      </c>
      <c r="L456" s="45"/>
      <c r="M456" s="221" t="s">
        <v>19</v>
      </c>
      <c r="N456" s="222" t="s">
        <v>43</v>
      </c>
      <c r="O456" s="85"/>
      <c r="P456" s="223">
        <f>O456*H456</f>
        <v>0</v>
      </c>
      <c r="Q456" s="223">
        <v>0</v>
      </c>
      <c r="R456" s="223">
        <f>Q456*H456</f>
        <v>0</v>
      </c>
      <c r="S456" s="223">
        <v>0.0070000000000000001</v>
      </c>
      <c r="T456" s="224">
        <f>S456*H456</f>
        <v>0.028000000000000001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5" t="s">
        <v>256</v>
      </c>
      <c r="AT456" s="225" t="s">
        <v>157</v>
      </c>
      <c r="AU456" s="225" t="s">
        <v>81</v>
      </c>
      <c r="AY456" s="18" t="s">
        <v>154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79</v>
      </c>
      <c r="BK456" s="226">
        <f>ROUND(I456*H456,2)</f>
        <v>0</v>
      </c>
      <c r="BL456" s="18" t="s">
        <v>256</v>
      </c>
      <c r="BM456" s="225" t="s">
        <v>681</v>
      </c>
    </row>
    <row r="457" s="2" customFormat="1">
      <c r="A457" s="39"/>
      <c r="B457" s="40"/>
      <c r="C457" s="41"/>
      <c r="D457" s="227" t="s">
        <v>164</v>
      </c>
      <c r="E457" s="41"/>
      <c r="F457" s="228" t="s">
        <v>682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164</v>
      </c>
      <c r="AU457" s="18" t="s">
        <v>81</v>
      </c>
    </row>
    <row r="458" s="2" customFormat="1">
      <c r="A458" s="39"/>
      <c r="B458" s="40"/>
      <c r="C458" s="41"/>
      <c r="D458" s="232" t="s">
        <v>166</v>
      </c>
      <c r="E458" s="41"/>
      <c r="F458" s="233" t="s">
        <v>683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166</v>
      </c>
      <c r="AU458" s="18" t="s">
        <v>81</v>
      </c>
    </row>
    <row r="459" s="2" customFormat="1" ht="24.15" customHeight="1">
      <c r="A459" s="39"/>
      <c r="B459" s="40"/>
      <c r="C459" s="214" t="s">
        <v>684</v>
      </c>
      <c r="D459" s="214" t="s">
        <v>157</v>
      </c>
      <c r="E459" s="215" t="s">
        <v>685</v>
      </c>
      <c r="F459" s="216" t="s">
        <v>686</v>
      </c>
      <c r="G459" s="217" t="s">
        <v>399</v>
      </c>
      <c r="H459" s="218">
        <v>2</v>
      </c>
      <c r="I459" s="219"/>
      <c r="J459" s="220">
        <f>ROUND(I459*H459,2)</f>
        <v>0</v>
      </c>
      <c r="K459" s="216" t="s">
        <v>161</v>
      </c>
      <c r="L459" s="45"/>
      <c r="M459" s="221" t="s">
        <v>19</v>
      </c>
      <c r="N459" s="222" t="s">
        <v>43</v>
      </c>
      <c r="O459" s="85"/>
      <c r="P459" s="223">
        <f>O459*H459</f>
        <v>0</v>
      </c>
      <c r="Q459" s="223">
        <v>0</v>
      </c>
      <c r="R459" s="223">
        <f>Q459*H459</f>
        <v>0</v>
      </c>
      <c r="S459" s="223">
        <v>0.028000000000000001</v>
      </c>
      <c r="T459" s="224">
        <f>S459*H459</f>
        <v>0.056000000000000001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5" t="s">
        <v>256</v>
      </c>
      <c r="AT459" s="225" t="s">
        <v>157</v>
      </c>
      <c r="AU459" s="225" t="s">
        <v>81</v>
      </c>
      <c r="AY459" s="18" t="s">
        <v>154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79</v>
      </c>
      <c r="BK459" s="226">
        <f>ROUND(I459*H459,2)</f>
        <v>0</v>
      </c>
      <c r="BL459" s="18" t="s">
        <v>256</v>
      </c>
      <c r="BM459" s="225" t="s">
        <v>687</v>
      </c>
    </row>
    <row r="460" s="2" customFormat="1">
      <c r="A460" s="39"/>
      <c r="B460" s="40"/>
      <c r="C460" s="41"/>
      <c r="D460" s="227" t="s">
        <v>164</v>
      </c>
      <c r="E460" s="41"/>
      <c r="F460" s="228" t="s">
        <v>688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164</v>
      </c>
      <c r="AU460" s="18" t="s">
        <v>81</v>
      </c>
    </row>
    <row r="461" s="2" customFormat="1">
      <c r="A461" s="39"/>
      <c r="B461" s="40"/>
      <c r="C461" s="41"/>
      <c r="D461" s="232" t="s">
        <v>166</v>
      </c>
      <c r="E461" s="41"/>
      <c r="F461" s="233" t="s">
        <v>689</v>
      </c>
      <c r="G461" s="41"/>
      <c r="H461" s="41"/>
      <c r="I461" s="229"/>
      <c r="J461" s="41"/>
      <c r="K461" s="41"/>
      <c r="L461" s="45"/>
      <c r="M461" s="230"/>
      <c r="N461" s="231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166</v>
      </c>
      <c r="AU461" s="18" t="s">
        <v>81</v>
      </c>
    </row>
    <row r="462" s="2" customFormat="1" ht="24.15" customHeight="1">
      <c r="A462" s="39"/>
      <c r="B462" s="40"/>
      <c r="C462" s="214" t="s">
        <v>690</v>
      </c>
      <c r="D462" s="214" t="s">
        <v>157</v>
      </c>
      <c r="E462" s="215" t="s">
        <v>691</v>
      </c>
      <c r="F462" s="216" t="s">
        <v>692</v>
      </c>
      <c r="G462" s="217" t="s">
        <v>399</v>
      </c>
      <c r="H462" s="218">
        <v>2</v>
      </c>
      <c r="I462" s="219"/>
      <c r="J462" s="220">
        <f>ROUND(I462*H462,2)</f>
        <v>0</v>
      </c>
      <c r="K462" s="216" t="s">
        <v>161</v>
      </c>
      <c r="L462" s="45"/>
      <c r="M462" s="221" t="s">
        <v>19</v>
      </c>
      <c r="N462" s="222" t="s">
        <v>43</v>
      </c>
      <c r="O462" s="85"/>
      <c r="P462" s="223">
        <f>O462*H462</f>
        <v>0</v>
      </c>
      <c r="Q462" s="223">
        <v>0</v>
      </c>
      <c r="R462" s="223">
        <f>Q462*H462</f>
        <v>0</v>
      </c>
      <c r="S462" s="223">
        <v>0</v>
      </c>
      <c r="T462" s="224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5" t="s">
        <v>256</v>
      </c>
      <c r="AT462" s="225" t="s">
        <v>157</v>
      </c>
      <c r="AU462" s="225" t="s">
        <v>81</v>
      </c>
      <c r="AY462" s="18" t="s">
        <v>154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8" t="s">
        <v>79</v>
      </c>
      <c r="BK462" s="226">
        <f>ROUND(I462*H462,2)</f>
        <v>0</v>
      </c>
      <c r="BL462" s="18" t="s">
        <v>256</v>
      </c>
      <c r="BM462" s="225" t="s">
        <v>693</v>
      </c>
    </row>
    <row r="463" s="2" customFormat="1">
      <c r="A463" s="39"/>
      <c r="B463" s="40"/>
      <c r="C463" s="41"/>
      <c r="D463" s="227" t="s">
        <v>164</v>
      </c>
      <c r="E463" s="41"/>
      <c r="F463" s="228" t="s">
        <v>694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164</v>
      </c>
      <c r="AU463" s="18" t="s">
        <v>81</v>
      </c>
    </row>
    <row r="464" s="2" customFormat="1">
      <c r="A464" s="39"/>
      <c r="B464" s="40"/>
      <c r="C464" s="41"/>
      <c r="D464" s="232" t="s">
        <v>166</v>
      </c>
      <c r="E464" s="41"/>
      <c r="F464" s="233" t="s">
        <v>695</v>
      </c>
      <c r="G464" s="41"/>
      <c r="H464" s="41"/>
      <c r="I464" s="229"/>
      <c r="J464" s="41"/>
      <c r="K464" s="41"/>
      <c r="L464" s="45"/>
      <c r="M464" s="230"/>
      <c r="N464" s="231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166</v>
      </c>
      <c r="AU464" s="18" t="s">
        <v>81</v>
      </c>
    </row>
    <row r="465" s="2" customFormat="1" ht="24.15" customHeight="1">
      <c r="A465" s="39"/>
      <c r="B465" s="40"/>
      <c r="C465" s="257" t="s">
        <v>696</v>
      </c>
      <c r="D465" s="257" t="s">
        <v>470</v>
      </c>
      <c r="E465" s="258" t="s">
        <v>697</v>
      </c>
      <c r="F465" s="259" t="s">
        <v>698</v>
      </c>
      <c r="G465" s="260" t="s">
        <v>399</v>
      </c>
      <c r="H465" s="261">
        <v>2</v>
      </c>
      <c r="I465" s="262"/>
      <c r="J465" s="263">
        <f>ROUND(I465*H465,2)</f>
        <v>0</v>
      </c>
      <c r="K465" s="259" t="s">
        <v>161</v>
      </c>
      <c r="L465" s="264"/>
      <c r="M465" s="265" t="s">
        <v>19</v>
      </c>
      <c r="N465" s="266" t="s">
        <v>43</v>
      </c>
      <c r="O465" s="85"/>
      <c r="P465" s="223">
        <f>O465*H465</f>
        <v>0</v>
      </c>
      <c r="Q465" s="223">
        <v>0.017000000000000001</v>
      </c>
      <c r="R465" s="223">
        <f>Q465*H465</f>
        <v>0.034000000000000002</v>
      </c>
      <c r="S465" s="223">
        <v>0</v>
      </c>
      <c r="T465" s="224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5" t="s">
        <v>366</v>
      </c>
      <c r="AT465" s="225" t="s">
        <v>470</v>
      </c>
      <c r="AU465" s="225" t="s">
        <v>81</v>
      </c>
      <c r="AY465" s="18" t="s">
        <v>154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8" t="s">
        <v>79</v>
      </c>
      <c r="BK465" s="226">
        <f>ROUND(I465*H465,2)</f>
        <v>0</v>
      </c>
      <c r="BL465" s="18" t="s">
        <v>256</v>
      </c>
      <c r="BM465" s="225" t="s">
        <v>699</v>
      </c>
    </row>
    <row r="466" s="2" customFormat="1">
      <c r="A466" s="39"/>
      <c r="B466" s="40"/>
      <c r="C466" s="41"/>
      <c r="D466" s="227" t="s">
        <v>164</v>
      </c>
      <c r="E466" s="41"/>
      <c r="F466" s="228" t="s">
        <v>698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164</v>
      </c>
      <c r="AU466" s="18" t="s">
        <v>81</v>
      </c>
    </row>
    <row r="467" s="2" customFormat="1">
      <c r="A467" s="39"/>
      <c r="B467" s="40"/>
      <c r="C467" s="41"/>
      <c r="D467" s="227" t="s">
        <v>277</v>
      </c>
      <c r="E467" s="41"/>
      <c r="F467" s="256" t="s">
        <v>700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277</v>
      </c>
      <c r="AU467" s="18" t="s">
        <v>81</v>
      </c>
    </row>
    <row r="468" s="2" customFormat="1" ht="16.5" customHeight="1">
      <c r="A468" s="39"/>
      <c r="B468" s="40"/>
      <c r="C468" s="214" t="s">
        <v>701</v>
      </c>
      <c r="D468" s="214" t="s">
        <v>157</v>
      </c>
      <c r="E468" s="215" t="s">
        <v>702</v>
      </c>
      <c r="F468" s="216" t="s">
        <v>703</v>
      </c>
      <c r="G468" s="217" t="s">
        <v>399</v>
      </c>
      <c r="H468" s="218">
        <v>4</v>
      </c>
      <c r="I468" s="219"/>
      <c r="J468" s="220">
        <f>ROUND(I468*H468,2)</f>
        <v>0</v>
      </c>
      <c r="K468" s="216" t="s">
        <v>161</v>
      </c>
      <c r="L468" s="45"/>
      <c r="M468" s="221" t="s">
        <v>19</v>
      </c>
      <c r="N468" s="222" t="s">
        <v>43</v>
      </c>
      <c r="O468" s="85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5" t="s">
        <v>256</v>
      </c>
      <c r="AT468" s="225" t="s">
        <v>157</v>
      </c>
      <c r="AU468" s="225" t="s">
        <v>81</v>
      </c>
      <c r="AY468" s="18" t="s">
        <v>154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8" t="s">
        <v>79</v>
      </c>
      <c r="BK468" s="226">
        <f>ROUND(I468*H468,2)</f>
        <v>0</v>
      </c>
      <c r="BL468" s="18" t="s">
        <v>256</v>
      </c>
      <c r="BM468" s="225" t="s">
        <v>704</v>
      </c>
    </row>
    <row r="469" s="2" customFormat="1">
      <c r="A469" s="39"/>
      <c r="B469" s="40"/>
      <c r="C469" s="41"/>
      <c r="D469" s="227" t="s">
        <v>164</v>
      </c>
      <c r="E469" s="41"/>
      <c r="F469" s="228" t="s">
        <v>705</v>
      </c>
      <c r="G469" s="41"/>
      <c r="H469" s="41"/>
      <c r="I469" s="229"/>
      <c r="J469" s="41"/>
      <c r="K469" s="41"/>
      <c r="L469" s="45"/>
      <c r="M469" s="230"/>
      <c r="N469" s="231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164</v>
      </c>
      <c r="AU469" s="18" t="s">
        <v>81</v>
      </c>
    </row>
    <row r="470" s="2" customFormat="1">
      <c r="A470" s="39"/>
      <c r="B470" s="40"/>
      <c r="C470" s="41"/>
      <c r="D470" s="232" t="s">
        <v>166</v>
      </c>
      <c r="E470" s="41"/>
      <c r="F470" s="233" t="s">
        <v>706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166</v>
      </c>
      <c r="AU470" s="18" t="s">
        <v>81</v>
      </c>
    </row>
    <row r="471" s="2" customFormat="1" ht="16.5" customHeight="1">
      <c r="A471" s="39"/>
      <c r="B471" s="40"/>
      <c r="C471" s="257" t="s">
        <v>707</v>
      </c>
      <c r="D471" s="257" t="s">
        <v>470</v>
      </c>
      <c r="E471" s="258" t="s">
        <v>708</v>
      </c>
      <c r="F471" s="259" t="s">
        <v>709</v>
      </c>
      <c r="G471" s="260" t="s">
        <v>399</v>
      </c>
      <c r="H471" s="261">
        <v>4</v>
      </c>
      <c r="I471" s="262"/>
      <c r="J471" s="263">
        <f>ROUND(I471*H471,2)</f>
        <v>0</v>
      </c>
      <c r="K471" s="259" t="s">
        <v>555</v>
      </c>
      <c r="L471" s="264"/>
      <c r="M471" s="265" t="s">
        <v>19</v>
      </c>
      <c r="N471" s="266" t="s">
        <v>43</v>
      </c>
      <c r="O471" s="85"/>
      <c r="P471" s="223">
        <f>O471*H471</f>
        <v>0</v>
      </c>
      <c r="Q471" s="223">
        <v>0.00040000000000000002</v>
      </c>
      <c r="R471" s="223">
        <f>Q471*H471</f>
        <v>0.0016000000000000001</v>
      </c>
      <c r="S471" s="223">
        <v>0</v>
      </c>
      <c r="T471" s="22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5" t="s">
        <v>366</v>
      </c>
      <c r="AT471" s="225" t="s">
        <v>470</v>
      </c>
      <c r="AU471" s="225" t="s">
        <v>81</v>
      </c>
      <c r="AY471" s="18" t="s">
        <v>154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8" t="s">
        <v>79</v>
      </c>
      <c r="BK471" s="226">
        <f>ROUND(I471*H471,2)</f>
        <v>0</v>
      </c>
      <c r="BL471" s="18" t="s">
        <v>256</v>
      </c>
      <c r="BM471" s="225" t="s">
        <v>710</v>
      </c>
    </row>
    <row r="472" s="2" customFormat="1">
      <c r="A472" s="39"/>
      <c r="B472" s="40"/>
      <c r="C472" s="41"/>
      <c r="D472" s="227" t="s">
        <v>164</v>
      </c>
      <c r="E472" s="41"/>
      <c r="F472" s="228" t="s">
        <v>709</v>
      </c>
      <c r="G472" s="41"/>
      <c r="H472" s="41"/>
      <c r="I472" s="229"/>
      <c r="J472" s="41"/>
      <c r="K472" s="41"/>
      <c r="L472" s="45"/>
      <c r="M472" s="230"/>
      <c r="N472" s="231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164</v>
      </c>
      <c r="AU472" s="18" t="s">
        <v>81</v>
      </c>
    </row>
    <row r="473" s="2" customFormat="1" ht="21.75" customHeight="1">
      <c r="A473" s="39"/>
      <c r="B473" s="40"/>
      <c r="C473" s="214" t="s">
        <v>711</v>
      </c>
      <c r="D473" s="214" t="s">
        <v>157</v>
      </c>
      <c r="E473" s="215" t="s">
        <v>712</v>
      </c>
      <c r="F473" s="216" t="s">
        <v>713</v>
      </c>
      <c r="G473" s="217" t="s">
        <v>399</v>
      </c>
      <c r="H473" s="218">
        <v>2</v>
      </c>
      <c r="I473" s="219"/>
      <c r="J473" s="220">
        <f>ROUND(I473*H473,2)</f>
        <v>0</v>
      </c>
      <c r="K473" s="216" t="s">
        <v>161</v>
      </c>
      <c r="L473" s="45"/>
      <c r="M473" s="221" t="s">
        <v>19</v>
      </c>
      <c r="N473" s="222" t="s">
        <v>43</v>
      </c>
      <c r="O473" s="85"/>
      <c r="P473" s="223">
        <f>O473*H473</f>
        <v>0</v>
      </c>
      <c r="Q473" s="223">
        <v>0</v>
      </c>
      <c r="R473" s="223">
        <f>Q473*H473</f>
        <v>0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256</v>
      </c>
      <c r="AT473" s="225" t="s">
        <v>157</v>
      </c>
      <c r="AU473" s="225" t="s">
        <v>81</v>
      </c>
      <c r="AY473" s="18" t="s">
        <v>154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79</v>
      </c>
      <c r="BK473" s="226">
        <f>ROUND(I473*H473,2)</f>
        <v>0</v>
      </c>
      <c r="BL473" s="18" t="s">
        <v>256</v>
      </c>
      <c r="BM473" s="225" t="s">
        <v>714</v>
      </c>
    </row>
    <row r="474" s="2" customFormat="1">
      <c r="A474" s="39"/>
      <c r="B474" s="40"/>
      <c r="C474" s="41"/>
      <c r="D474" s="227" t="s">
        <v>164</v>
      </c>
      <c r="E474" s="41"/>
      <c r="F474" s="228" t="s">
        <v>715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164</v>
      </c>
      <c r="AU474" s="18" t="s">
        <v>81</v>
      </c>
    </row>
    <row r="475" s="2" customFormat="1">
      <c r="A475" s="39"/>
      <c r="B475" s="40"/>
      <c r="C475" s="41"/>
      <c r="D475" s="232" t="s">
        <v>166</v>
      </c>
      <c r="E475" s="41"/>
      <c r="F475" s="233" t="s">
        <v>716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166</v>
      </c>
      <c r="AU475" s="18" t="s">
        <v>81</v>
      </c>
    </row>
    <row r="476" s="2" customFormat="1" ht="16.5" customHeight="1">
      <c r="A476" s="39"/>
      <c r="B476" s="40"/>
      <c r="C476" s="257" t="s">
        <v>717</v>
      </c>
      <c r="D476" s="257" t="s">
        <v>470</v>
      </c>
      <c r="E476" s="258" t="s">
        <v>718</v>
      </c>
      <c r="F476" s="259" t="s">
        <v>719</v>
      </c>
      <c r="G476" s="260" t="s">
        <v>399</v>
      </c>
      <c r="H476" s="261">
        <v>2</v>
      </c>
      <c r="I476" s="262"/>
      <c r="J476" s="263">
        <f>ROUND(I476*H476,2)</f>
        <v>0</v>
      </c>
      <c r="K476" s="259" t="s">
        <v>161</v>
      </c>
      <c r="L476" s="264"/>
      <c r="M476" s="265" t="s">
        <v>19</v>
      </c>
      <c r="N476" s="266" t="s">
        <v>43</v>
      </c>
      <c r="O476" s="85"/>
      <c r="P476" s="223">
        <f>O476*H476</f>
        <v>0</v>
      </c>
      <c r="Q476" s="223">
        <v>0.0022000000000000001</v>
      </c>
      <c r="R476" s="223">
        <f>Q476*H476</f>
        <v>0.0044000000000000003</v>
      </c>
      <c r="S476" s="223">
        <v>0</v>
      </c>
      <c r="T476" s="224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5" t="s">
        <v>366</v>
      </c>
      <c r="AT476" s="225" t="s">
        <v>470</v>
      </c>
      <c r="AU476" s="225" t="s">
        <v>81</v>
      </c>
      <c r="AY476" s="18" t="s">
        <v>154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8" t="s">
        <v>79</v>
      </c>
      <c r="BK476" s="226">
        <f>ROUND(I476*H476,2)</f>
        <v>0</v>
      </c>
      <c r="BL476" s="18" t="s">
        <v>256</v>
      </c>
      <c r="BM476" s="225" t="s">
        <v>720</v>
      </c>
    </row>
    <row r="477" s="2" customFormat="1">
      <c r="A477" s="39"/>
      <c r="B477" s="40"/>
      <c r="C477" s="41"/>
      <c r="D477" s="227" t="s">
        <v>164</v>
      </c>
      <c r="E477" s="41"/>
      <c r="F477" s="228" t="s">
        <v>719</v>
      </c>
      <c r="G477" s="41"/>
      <c r="H477" s="41"/>
      <c r="I477" s="229"/>
      <c r="J477" s="41"/>
      <c r="K477" s="41"/>
      <c r="L477" s="45"/>
      <c r="M477" s="230"/>
      <c r="N477" s="231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164</v>
      </c>
      <c r="AU477" s="18" t="s">
        <v>81</v>
      </c>
    </row>
    <row r="478" s="2" customFormat="1" ht="24.15" customHeight="1">
      <c r="A478" s="39"/>
      <c r="B478" s="40"/>
      <c r="C478" s="214" t="s">
        <v>721</v>
      </c>
      <c r="D478" s="214" t="s">
        <v>157</v>
      </c>
      <c r="E478" s="215" t="s">
        <v>722</v>
      </c>
      <c r="F478" s="216" t="s">
        <v>723</v>
      </c>
      <c r="G478" s="217" t="s">
        <v>265</v>
      </c>
      <c r="H478" s="218">
        <v>10.4</v>
      </c>
      <c r="I478" s="219"/>
      <c r="J478" s="220">
        <f>ROUND(I478*H478,2)</f>
        <v>0</v>
      </c>
      <c r="K478" s="216" t="s">
        <v>161</v>
      </c>
      <c r="L478" s="45"/>
      <c r="M478" s="221" t="s">
        <v>19</v>
      </c>
      <c r="N478" s="222" t="s">
        <v>43</v>
      </c>
      <c r="O478" s="85"/>
      <c r="P478" s="223">
        <f>O478*H478</f>
        <v>0</v>
      </c>
      <c r="Q478" s="223">
        <v>0</v>
      </c>
      <c r="R478" s="223">
        <f>Q478*H478</f>
        <v>0</v>
      </c>
      <c r="S478" s="223">
        <v>0</v>
      </c>
      <c r="T478" s="224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5" t="s">
        <v>256</v>
      </c>
      <c r="AT478" s="225" t="s">
        <v>157</v>
      </c>
      <c r="AU478" s="225" t="s">
        <v>81</v>
      </c>
      <c r="AY478" s="18" t="s">
        <v>154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79</v>
      </c>
      <c r="BK478" s="226">
        <f>ROUND(I478*H478,2)</f>
        <v>0</v>
      </c>
      <c r="BL478" s="18" t="s">
        <v>256</v>
      </c>
      <c r="BM478" s="225" t="s">
        <v>724</v>
      </c>
    </row>
    <row r="479" s="2" customFormat="1">
      <c r="A479" s="39"/>
      <c r="B479" s="40"/>
      <c r="C479" s="41"/>
      <c r="D479" s="227" t="s">
        <v>164</v>
      </c>
      <c r="E479" s="41"/>
      <c r="F479" s="228" t="s">
        <v>725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164</v>
      </c>
      <c r="AU479" s="18" t="s">
        <v>81</v>
      </c>
    </row>
    <row r="480" s="2" customFormat="1">
      <c r="A480" s="39"/>
      <c r="B480" s="40"/>
      <c r="C480" s="41"/>
      <c r="D480" s="232" t="s">
        <v>166</v>
      </c>
      <c r="E480" s="41"/>
      <c r="F480" s="233" t="s">
        <v>726</v>
      </c>
      <c r="G480" s="41"/>
      <c r="H480" s="41"/>
      <c r="I480" s="229"/>
      <c r="J480" s="41"/>
      <c r="K480" s="41"/>
      <c r="L480" s="45"/>
      <c r="M480" s="230"/>
      <c r="N480" s="231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166</v>
      </c>
      <c r="AU480" s="18" t="s">
        <v>81</v>
      </c>
    </row>
    <row r="481" s="13" customFormat="1">
      <c r="A481" s="13"/>
      <c r="B481" s="234"/>
      <c r="C481" s="235"/>
      <c r="D481" s="227" t="s">
        <v>168</v>
      </c>
      <c r="E481" s="236" t="s">
        <v>19</v>
      </c>
      <c r="F481" s="237" t="s">
        <v>727</v>
      </c>
      <c r="G481" s="235"/>
      <c r="H481" s="238">
        <v>10.4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168</v>
      </c>
      <c r="AU481" s="244" t="s">
        <v>81</v>
      </c>
      <c r="AV481" s="13" t="s">
        <v>81</v>
      </c>
      <c r="AW481" s="13" t="s">
        <v>33</v>
      </c>
      <c r="AX481" s="13" t="s">
        <v>72</v>
      </c>
      <c r="AY481" s="244" t="s">
        <v>154</v>
      </c>
    </row>
    <row r="482" s="14" customFormat="1">
      <c r="A482" s="14"/>
      <c r="B482" s="245"/>
      <c r="C482" s="246"/>
      <c r="D482" s="227" t="s">
        <v>168</v>
      </c>
      <c r="E482" s="247" t="s">
        <v>19</v>
      </c>
      <c r="F482" s="248" t="s">
        <v>171</v>
      </c>
      <c r="G482" s="246"/>
      <c r="H482" s="249">
        <v>10.4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168</v>
      </c>
      <c r="AU482" s="255" t="s">
        <v>81</v>
      </c>
      <c r="AV482" s="14" t="s">
        <v>162</v>
      </c>
      <c r="AW482" s="14" t="s">
        <v>33</v>
      </c>
      <c r="AX482" s="14" t="s">
        <v>79</v>
      </c>
      <c r="AY482" s="255" t="s">
        <v>154</v>
      </c>
    </row>
    <row r="483" s="2" customFormat="1" ht="24.15" customHeight="1">
      <c r="A483" s="39"/>
      <c r="B483" s="40"/>
      <c r="C483" s="257" t="s">
        <v>728</v>
      </c>
      <c r="D483" s="257" t="s">
        <v>470</v>
      </c>
      <c r="E483" s="258" t="s">
        <v>729</v>
      </c>
      <c r="F483" s="259" t="s">
        <v>730</v>
      </c>
      <c r="G483" s="260" t="s">
        <v>265</v>
      </c>
      <c r="H483" s="261">
        <v>12.48</v>
      </c>
      <c r="I483" s="262"/>
      <c r="J483" s="263">
        <f>ROUND(I483*H483,2)</f>
        <v>0</v>
      </c>
      <c r="K483" s="259" t="s">
        <v>161</v>
      </c>
      <c r="L483" s="264"/>
      <c r="M483" s="265" t="s">
        <v>19</v>
      </c>
      <c r="N483" s="266" t="s">
        <v>43</v>
      </c>
      <c r="O483" s="85"/>
      <c r="P483" s="223">
        <f>O483*H483</f>
        <v>0</v>
      </c>
      <c r="Q483" s="223">
        <v>0.0070000000000000001</v>
      </c>
      <c r="R483" s="223">
        <f>Q483*H483</f>
        <v>0.087360000000000007</v>
      </c>
      <c r="S483" s="223">
        <v>0</v>
      </c>
      <c r="T483" s="224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5" t="s">
        <v>366</v>
      </c>
      <c r="AT483" s="225" t="s">
        <v>470</v>
      </c>
      <c r="AU483" s="225" t="s">
        <v>81</v>
      </c>
      <c r="AY483" s="18" t="s">
        <v>154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8" t="s">
        <v>79</v>
      </c>
      <c r="BK483" s="226">
        <f>ROUND(I483*H483,2)</f>
        <v>0</v>
      </c>
      <c r="BL483" s="18" t="s">
        <v>256</v>
      </c>
      <c r="BM483" s="225" t="s">
        <v>731</v>
      </c>
    </row>
    <row r="484" s="2" customFormat="1">
      <c r="A484" s="39"/>
      <c r="B484" s="40"/>
      <c r="C484" s="41"/>
      <c r="D484" s="227" t="s">
        <v>164</v>
      </c>
      <c r="E484" s="41"/>
      <c r="F484" s="228" t="s">
        <v>730</v>
      </c>
      <c r="G484" s="41"/>
      <c r="H484" s="41"/>
      <c r="I484" s="229"/>
      <c r="J484" s="41"/>
      <c r="K484" s="41"/>
      <c r="L484" s="45"/>
      <c r="M484" s="230"/>
      <c r="N484" s="231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164</v>
      </c>
      <c r="AU484" s="18" t="s">
        <v>81</v>
      </c>
    </row>
    <row r="485" s="13" customFormat="1">
      <c r="A485" s="13"/>
      <c r="B485" s="234"/>
      <c r="C485" s="235"/>
      <c r="D485" s="227" t="s">
        <v>168</v>
      </c>
      <c r="E485" s="236" t="s">
        <v>19</v>
      </c>
      <c r="F485" s="237" t="s">
        <v>732</v>
      </c>
      <c r="G485" s="235"/>
      <c r="H485" s="238">
        <v>12.48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168</v>
      </c>
      <c r="AU485" s="244" t="s">
        <v>81</v>
      </c>
      <c r="AV485" s="13" t="s">
        <v>81</v>
      </c>
      <c r="AW485" s="13" t="s">
        <v>33</v>
      </c>
      <c r="AX485" s="13" t="s">
        <v>79</v>
      </c>
      <c r="AY485" s="244" t="s">
        <v>154</v>
      </c>
    </row>
    <row r="486" s="2" customFormat="1" ht="24.15" customHeight="1">
      <c r="A486" s="39"/>
      <c r="B486" s="40"/>
      <c r="C486" s="214" t="s">
        <v>733</v>
      </c>
      <c r="D486" s="214" t="s">
        <v>157</v>
      </c>
      <c r="E486" s="215" t="s">
        <v>734</v>
      </c>
      <c r="F486" s="216" t="s">
        <v>735</v>
      </c>
      <c r="G486" s="217" t="s">
        <v>399</v>
      </c>
      <c r="H486" s="218">
        <v>2</v>
      </c>
      <c r="I486" s="219"/>
      <c r="J486" s="220">
        <f>ROUND(I486*H486,2)</f>
        <v>0</v>
      </c>
      <c r="K486" s="216" t="s">
        <v>161</v>
      </c>
      <c r="L486" s="45"/>
      <c r="M486" s="221" t="s">
        <v>19</v>
      </c>
      <c r="N486" s="222" t="s">
        <v>43</v>
      </c>
      <c r="O486" s="85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256</v>
      </c>
      <c r="AT486" s="225" t="s">
        <v>157</v>
      </c>
      <c r="AU486" s="225" t="s">
        <v>81</v>
      </c>
      <c r="AY486" s="18" t="s">
        <v>154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79</v>
      </c>
      <c r="BK486" s="226">
        <f>ROUND(I486*H486,2)</f>
        <v>0</v>
      </c>
      <c r="BL486" s="18" t="s">
        <v>256</v>
      </c>
      <c r="BM486" s="225" t="s">
        <v>736</v>
      </c>
    </row>
    <row r="487" s="2" customFormat="1">
      <c r="A487" s="39"/>
      <c r="B487" s="40"/>
      <c r="C487" s="41"/>
      <c r="D487" s="227" t="s">
        <v>164</v>
      </c>
      <c r="E487" s="41"/>
      <c r="F487" s="228" t="s">
        <v>737</v>
      </c>
      <c r="G487" s="41"/>
      <c r="H487" s="41"/>
      <c r="I487" s="229"/>
      <c r="J487" s="41"/>
      <c r="K487" s="41"/>
      <c r="L487" s="45"/>
      <c r="M487" s="230"/>
      <c r="N487" s="231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164</v>
      </c>
      <c r="AU487" s="18" t="s">
        <v>81</v>
      </c>
    </row>
    <row r="488" s="2" customFormat="1">
      <c r="A488" s="39"/>
      <c r="B488" s="40"/>
      <c r="C488" s="41"/>
      <c r="D488" s="232" t="s">
        <v>166</v>
      </c>
      <c r="E488" s="41"/>
      <c r="F488" s="233" t="s">
        <v>738</v>
      </c>
      <c r="G488" s="41"/>
      <c r="H488" s="41"/>
      <c r="I488" s="229"/>
      <c r="J488" s="41"/>
      <c r="K488" s="41"/>
      <c r="L488" s="45"/>
      <c r="M488" s="230"/>
      <c r="N488" s="231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166</v>
      </c>
      <c r="AU488" s="18" t="s">
        <v>81</v>
      </c>
    </row>
    <row r="489" s="2" customFormat="1" ht="24.15" customHeight="1">
      <c r="A489" s="39"/>
      <c r="B489" s="40"/>
      <c r="C489" s="257" t="s">
        <v>739</v>
      </c>
      <c r="D489" s="257" t="s">
        <v>470</v>
      </c>
      <c r="E489" s="258" t="s">
        <v>740</v>
      </c>
      <c r="F489" s="259" t="s">
        <v>741</v>
      </c>
      <c r="G489" s="260" t="s">
        <v>399</v>
      </c>
      <c r="H489" s="261">
        <v>2</v>
      </c>
      <c r="I489" s="262"/>
      <c r="J489" s="263">
        <f>ROUND(I489*H489,2)</f>
        <v>0</v>
      </c>
      <c r="K489" s="259" t="s">
        <v>161</v>
      </c>
      <c r="L489" s="264"/>
      <c r="M489" s="265" t="s">
        <v>19</v>
      </c>
      <c r="N489" s="266" t="s">
        <v>43</v>
      </c>
      <c r="O489" s="85"/>
      <c r="P489" s="223">
        <f>O489*H489</f>
        <v>0</v>
      </c>
      <c r="Q489" s="223">
        <v>0.00139</v>
      </c>
      <c r="R489" s="223">
        <f>Q489*H489</f>
        <v>0.0027799999999999999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366</v>
      </c>
      <c r="AT489" s="225" t="s">
        <v>470</v>
      </c>
      <c r="AU489" s="225" t="s">
        <v>81</v>
      </c>
      <c r="AY489" s="18" t="s">
        <v>154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79</v>
      </c>
      <c r="BK489" s="226">
        <f>ROUND(I489*H489,2)</f>
        <v>0</v>
      </c>
      <c r="BL489" s="18" t="s">
        <v>256</v>
      </c>
      <c r="BM489" s="225" t="s">
        <v>742</v>
      </c>
    </row>
    <row r="490" s="2" customFormat="1">
      <c r="A490" s="39"/>
      <c r="B490" s="40"/>
      <c r="C490" s="41"/>
      <c r="D490" s="227" t="s">
        <v>164</v>
      </c>
      <c r="E490" s="41"/>
      <c r="F490" s="228" t="s">
        <v>741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164</v>
      </c>
      <c r="AU490" s="18" t="s">
        <v>81</v>
      </c>
    </row>
    <row r="491" s="2" customFormat="1" ht="24.15" customHeight="1">
      <c r="A491" s="39"/>
      <c r="B491" s="40"/>
      <c r="C491" s="214" t="s">
        <v>743</v>
      </c>
      <c r="D491" s="214" t="s">
        <v>157</v>
      </c>
      <c r="E491" s="215" t="s">
        <v>744</v>
      </c>
      <c r="F491" s="216" t="s">
        <v>745</v>
      </c>
      <c r="G491" s="217" t="s">
        <v>356</v>
      </c>
      <c r="H491" s="218">
        <v>0.13</v>
      </c>
      <c r="I491" s="219"/>
      <c r="J491" s="220">
        <f>ROUND(I491*H491,2)</f>
        <v>0</v>
      </c>
      <c r="K491" s="216" t="s">
        <v>161</v>
      </c>
      <c r="L491" s="45"/>
      <c r="M491" s="221" t="s">
        <v>19</v>
      </c>
      <c r="N491" s="222" t="s">
        <v>43</v>
      </c>
      <c r="O491" s="85"/>
      <c r="P491" s="223">
        <f>O491*H491</f>
        <v>0</v>
      </c>
      <c r="Q491" s="223">
        <v>0</v>
      </c>
      <c r="R491" s="223">
        <f>Q491*H491</f>
        <v>0</v>
      </c>
      <c r="S491" s="223">
        <v>0</v>
      </c>
      <c r="T491" s="22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5" t="s">
        <v>256</v>
      </c>
      <c r="AT491" s="225" t="s">
        <v>157</v>
      </c>
      <c r="AU491" s="225" t="s">
        <v>81</v>
      </c>
      <c r="AY491" s="18" t="s">
        <v>154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8" t="s">
        <v>79</v>
      </c>
      <c r="BK491" s="226">
        <f>ROUND(I491*H491,2)</f>
        <v>0</v>
      </c>
      <c r="BL491" s="18" t="s">
        <v>256</v>
      </c>
      <c r="BM491" s="225" t="s">
        <v>746</v>
      </c>
    </row>
    <row r="492" s="2" customFormat="1">
      <c r="A492" s="39"/>
      <c r="B492" s="40"/>
      <c r="C492" s="41"/>
      <c r="D492" s="227" t="s">
        <v>164</v>
      </c>
      <c r="E492" s="41"/>
      <c r="F492" s="228" t="s">
        <v>747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164</v>
      </c>
      <c r="AU492" s="18" t="s">
        <v>81</v>
      </c>
    </row>
    <row r="493" s="2" customFormat="1">
      <c r="A493" s="39"/>
      <c r="B493" s="40"/>
      <c r="C493" s="41"/>
      <c r="D493" s="232" t="s">
        <v>166</v>
      </c>
      <c r="E493" s="41"/>
      <c r="F493" s="233" t="s">
        <v>748</v>
      </c>
      <c r="G493" s="41"/>
      <c r="H493" s="41"/>
      <c r="I493" s="229"/>
      <c r="J493" s="41"/>
      <c r="K493" s="41"/>
      <c r="L493" s="45"/>
      <c r="M493" s="230"/>
      <c r="N493" s="231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166</v>
      </c>
      <c r="AU493" s="18" t="s">
        <v>81</v>
      </c>
    </row>
    <row r="494" s="12" customFormat="1" ht="22.8" customHeight="1">
      <c r="A494" s="12"/>
      <c r="B494" s="198"/>
      <c r="C494" s="199"/>
      <c r="D494" s="200" t="s">
        <v>71</v>
      </c>
      <c r="E494" s="212" t="s">
        <v>749</v>
      </c>
      <c r="F494" s="212" t="s">
        <v>750</v>
      </c>
      <c r="G494" s="199"/>
      <c r="H494" s="199"/>
      <c r="I494" s="202"/>
      <c r="J494" s="213">
        <f>BK494</f>
        <v>0</v>
      </c>
      <c r="K494" s="199"/>
      <c r="L494" s="204"/>
      <c r="M494" s="205"/>
      <c r="N494" s="206"/>
      <c r="O494" s="206"/>
      <c r="P494" s="207">
        <f>SUM(P495:P552)</f>
        <v>0</v>
      </c>
      <c r="Q494" s="206"/>
      <c r="R494" s="207">
        <f>SUM(R495:R552)</f>
        <v>0.93910439999999995</v>
      </c>
      <c r="S494" s="206"/>
      <c r="T494" s="208">
        <f>SUM(T495:T552)</f>
        <v>0.27346500000000001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9" t="s">
        <v>81</v>
      </c>
      <c r="AT494" s="210" t="s">
        <v>71</v>
      </c>
      <c r="AU494" s="210" t="s">
        <v>79</v>
      </c>
      <c r="AY494" s="209" t="s">
        <v>154</v>
      </c>
      <c r="BK494" s="211">
        <f>SUM(BK495:BK552)</f>
        <v>0</v>
      </c>
    </row>
    <row r="495" s="2" customFormat="1" ht="24.15" customHeight="1">
      <c r="A495" s="39"/>
      <c r="B495" s="40"/>
      <c r="C495" s="214" t="s">
        <v>751</v>
      </c>
      <c r="D495" s="214" t="s">
        <v>157</v>
      </c>
      <c r="E495" s="215" t="s">
        <v>752</v>
      </c>
      <c r="F495" s="216" t="s">
        <v>753</v>
      </c>
      <c r="G495" s="217" t="s">
        <v>160</v>
      </c>
      <c r="H495" s="218">
        <v>86.810000000000002</v>
      </c>
      <c r="I495" s="219"/>
      <c r="J495" s="220">
        <f>ROUND(I495*H495,2)</f>
        <v>0</v>
      </c>
      <c r="K495" s="216" t="s">
        <v>161</v>
      </c>
      <c r="L495" s="45"/>
      <c r="M495" s="221" t="s">
        <v>19</v>
      </c>
      <c r="N495" s="222" t="s">
        <v>43</v>
      </c>
      <c r="O495" s="85"/>
      <c r="P495" s="223">
        <f>O495*H495</f>
        <v>0</v>
      </c>
      <c r="Q495" s="223">
        <v>0</v>
      </c>
      <c r="R495" s="223">
        <f>Q495*H495</f>
        <v>0</v>
      </c>
      <c r="S495" s="223">
        <v>0.0030000000000000001</v>
      </c>
      <c r="T495" s="224">
        <f>S495*H495</f>
        <v>0.26042999999999999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5" t="s">
        <v>256</v>
      </c>
      <c r="AT495" s="225" t="s">
        <v>157</v>
      </c>
      <c r="AU495" s="225" t="s">
        <v>81</v>
      </c>
      <c r="AY495" s="18" t="s">
        <v>154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8" t="s">
        <v>79</v>
      </c>
      <c r="BK495" s="226">
        <f>ROUND(I495*H495,2)</f>
        <v>0</v>
      </c>
      <c r="BL495" s="18" t="s">
        <v>256</v>
      </c>
      <c r="BM495" s="225" t="s">
        <v>754</v>
      </c>
    </row>
    <row r="496" s="2" customFormat="1">
      <c r="A496" s="39"/>
      <c r="B496" s="40"/>
      <c r="C496" s="41"/>
      <c r="D496" s="227" t="s">
        <v>164</v>
      </c>
      <c r="E496" s="41"/>
      <c r="F496" s="228" t="s">
        <v>755</v>
      </c>
      <c r="G496" s="41"/>
      <c r="H496" s="41"/>
      <c r="I496" s="229"/>
      <c r="J496" s="41"/>
      <c r="K496" s="41"/>
      <c r="L496" s="45"/>
      <c r="M496" s="230"/>
      <c r="N496" s="231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164</v>
      </c>
      <c r="AU496" s="18" t="s">
        <v>81</v>
      </c>
    </row>
    <row r="497" s="2" customFormat="1">
      <c r="A497" s="39"/>
      <c r="B497" s="40"/>
      <c r="C497" s="41"/>
      <c r="D497" s="232" t="s">
        <v>166</v>
      </c>
      <c r="E497" s="41"/>
      <c r="F497" s="233" t="s">
        <v>756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166</v>
      </c>
      <c r="AU497" s="18" t="s">
        <v>81</v>
      </c>
    </row>
    <row r="498" s="13" customFormat="1">
      <c r="A498" s="13"/>
      <c r="B498" s="234"/>
      <c r="C498" s="235"/>
      <c r="D498" s="227" t="s">
        <v>168</v>
      </c>
      <c r="E498" s="236" t="s">
        <v>19</v>
      </c>
      <c r="F498" s="237" t="s">
        <v>177</v>
      </c>
      <c r="G498" s="235"/>
      <c r="H498" s="238">
        <v>86.810000000000002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168</v>
      </c>
      <c r="AU498" s="244" t="s">
        <v>81</v>
      </c>
      <c r="AV498" s="13" t="s">
        <v>81</v>
      </c>
      <c r="AW498" s="13" t="s">
        <v>33</v>
      </c>
      <c r="AX498" s="13" t="s">
        <v>72</v>
      </c>
      <c r="AY498" s="244" t="s">
        <v>154</v>
      </c>
    </row>
    <row r="499" s="14" customFormat="1">
      <c r="A499" s="14"/>
      <c r="B499" s="245"/>
      <c r="C499" s="246"/>
      <c r="D499" s="227" t="s">
        <v>168</v>
      </c>
      <c r="E499" s="247" t="s">
        <v>19</v>
      </c>
      <c r="F499" s="248" t="s">
        <v>171</v>
      </c>
      <c r="G499" s="246"/>
      <c r="H499" s="249">
        <v>86.810000000000002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168</v>
      </c>
      <c r="AU499" s="255" t="s">
        <v>81</v>
      </c>
      <c r="AV499" s="14" t="s">
        <v>162</v>
      </c>
      <c r="AW499" s="14" t="s">
        <v>33</v>
      </c>
      <c r="AX499" s="14" t="s">
        <v>79</v>
      </c>
      <c r="AY499" s="255" t="s">
        <v>154</v>
      </c>
    </row>
    <row r="500" s="2" customFormat="1" ht="21.75" customHeight="1">
      <c r="A500" s="39"/>
      <c r="B500" s="40"/>
      <c r="C500" s="214" t="s">
        <v>757</v>
      </c>
      <c r="D500" s="214" t="s">
        <v>157</v>
      </c>
      <c r="E500" s="215" t="s">
        <v>758</v>
      </c>
      <c r="F500" s="216" t="s">
        <v>759</v>
      </c>
      <c r="G500" s="217" t="s">
        <v>265</v>
      </c>
      <c r="H500" s="218">
        <v>43.450000000000003</v>
      </c>
      <c r="I500" s="219"/>
      <c r="J500" s="220">
        <f>ROUND(I500*H500,2)</f>
        <v>0</v>
      </c>
      <c r="K500" s="216" t="s">
        <v>161</v>
      </c>
      <c r="L500" s="45"/>
      <c r="M500" s="221" t="s">
        <v>19</v>
      </c>
      <c r="N500" s="222" t="s">
        <v>43</v>
      </c>
      <c r="O500" s="85"/>
      <c r="P500" s="223">
        <f>O500*H500</f>
        <v>0</v>
      </c>
      <c r="Q500" s="223">
        <v>0</v>
      </c>
      <c r="R500" s="223">
        <f>Q500*H500</f>
        <v>0</v>
      </c>
      <c r="S500" s="223">
        <v>0.00029999999999999997</v>
      </c>
      <c r="T500" s="224">
        <f>S500*H500</f>
        <v>0.013035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5" t="s">
        <v>256</v>
      </c>
      <c r="AT500" s="225" t="s">
        <v>157</v>
      </c>
      <c r="AU500" s="225" t="s">
        <v>81</v>
      </c>
      <c r="AY500" s="18" t="s">
        <v>154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8" t="s">
        <v>79</v>
      </c>
      <c r="BK500" s="226">
        <f>ROUND(I500*H500,2)</f>
        <v>0</v>
      </c>
      <c r="BL500" s="18" t="s">
        <v>256</v>
      </c>
      <c r="BM500" s="225" t="s">
        <v>760</v>
      </c>
    </row>
    <row r="501" s="2" customFormat="1">
      <c r="A501" s="39"/>
      <c r="B501" s="40"/>
      <c r="C501" s="41"/>
      <c r="D501" s="227" t="s">
        <v>164</v>
      </c>
      <c r="E501" s="41"/>
      <c r="F501" s="228" t="s">
        <v>761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164</v>
      </c>
      <c r="AU501" s="18" t="s">
        <v>81</v>
      </c>
    </row>
    <row r="502" s="2" customFormat="1">
      <c r="A502" s="39"/>
      <c r="B502" s="40"/>
      <c r="C502" s="41"/>
      <c r="D502" s="232" t="s">
        <v>166</v>
      </c>
      <c r="E502" s="41"/>
      <c r="F502" s="233" t="s">
        <v>762</v>
      </c>
      <c r="G502" s="41"/>
      <c r="H502" s="41"/>
      <c r="I502" s="229"/>
      <c r="J502" s="41"/>
      <c r="K502" s="41"/>
      <c r="L502" s="45"/>
      <c r="M502" s="230"/>
      <c r="N502" s="231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166</v>
      </c>
      <c r="AU502" s="18" t="s">
        <v>81</v>
      </c>
    </row>
    <row r="503" s="13" customFormat="1">
      <c r="A503" s="13"/>
      <c r="B503" s="234"/>
      <c r="C503" s="235"/>
      <c r="D503" s="227" t="s">
        <v>168</v>
      </c>
      <c r="E503" s="236" t="s">
        <v>19</v>
      </c>
      <c r="F503" s="237" t="s">
        <v>763</v>
      </c>
      <c r="G503" s="235"/>
      <c r="H503" s="238">
        <v>43.450000000000003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168</v>
      </c>
      <c r="AU503" s="244" t="s">
        <v>81</v>
      </c>
      <c r="AV503" s="13" t="s">
        <v>81</v>
      </c>
      <c r="AW503" s="13" t="s">
        <v>33</v>
      </c>
      <c r="AX503" s="13" t="s">
        <v>72</v>
      </c>
      <c r="AY503" s="244" t="s">
        <v>154</v>
      </c>
    </row>
    <row r="504" s="14" customFormat="1">
      <c r="A504" s="14"/>
      <c r="B504" s="245"/>
      <c r="C504" s="246"/>
      <c r="D504" s="227" t="s">
        <v>168</v>
      </c>
      <c r="E504" s="247" t="s">
        <v>19</v>
      </c>
      <c r="F504" s="248" t="s">
        <v>171</v>
      </c>
      <c r="G504" s="246"/>
      <c r="H504" s="249">
        <v>43.450000000000003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168</v>
      </c>
      <c r="AU504" s="255" t="s">
        <v>81</v>
      </c>
      <c r="AV504" s="14" t="s">
        <v>162</v>
      </c>
      <c r="AW504" s="14" t="s">
        <v>33</v>
      </c>
      <c r="AX504" s="14" t="s">
        <v>79</v>
      </c>
      <c r="AY504" s="255" t="s">
        <v>154</v>
      </c>
    </row>
    <row r="505" s="2" customFormat="1" ht="16.5" customHeight="1">
      <c r="A505" s="39"/>
      <c r="B505" s="40"/>
      <c r="C505" s="214" t="s">
        <v>764</v>
      </c>
      <c r="D505" s="214" t="s">
        <v>157</v>
      </c>
      <c r="E505" s="215" t="s">
        <v>765</v>
      </c>
      <c r="F505" s="216" t="s">
        <v>766</v>
      </c>
      <c r="G505" s="217" t="s">
        <v>160</v>
      </c>
      <c r="H505" s="218">
        <v>86.810000000000002</v>
      </c>
      <c r="I505" s="219"/>
      <c r="J505" s="220">
        <f>ROUND(I505*H505,2)</f>
        <v>0</v>
      </c>
      <c r="K505" s="216" t="s">
        <v>161</v>
      </c>
      <c r="L505" s="45"/>
      <c r="M505" s="221" t="s">
        <v>19</v>
      </c>
      <c r="N505" s="222" t="s">
        <v>43</v>
      </c>
      <c r="O505" s="85"/>
      <c r="P505" s="223">
        <f>O505*H505</f>
        <v>0</v>
      </c>
      <c r="Q505" s="223">
        <v>0</v>
      </c>
      <c r="R505" s="223">
        <f>Q505*H505</f>
        <v>0</v>
      </c>
      <c r="S505" s="223">
        <v>0</v>
      </c>
      <c r="T505" s="224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5" t="s">
        <v>256</v>
      </c>
      <c r="AT505" s="225" t="s">
        <v>157</v>
      </c>
      <c r="AU505" s="225" t="s">
        <v>81</v>
      </c>
      <c r="AY505" s="18" t="s">
        <v>154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8" t="s">
        <v>79</v>
      </c>
      <c r="BK505" s="226">
        <f>ROUND(I505*H505,2)</f>
        <v>0</v>
      </c>
      <c r="BL505" s="18" t="s">
        <v>256</v>
      </c>
      <c r="BM505" s="225" t="s">
        <v>767</v>
      </c>
    </row>
    <row r="506" s="2" customFormat="1">
      <c r="A506" s="39"/>
      <c r="B506" s="40"/>
      <c r="C506" s="41"/>
      <c r="D506" s="227" t="s">
        <v>164</v>
      </c>
      <c r="E506" s="41"/>
      <c r="F506" s="228" t="s">
        <v>768</v>
      </c>
      <c r="G506" s="41"/>
      <c r="H506" s="41"/>
      <c r="I506" s="229"/>
      <c r="J506" s="41"/>
      <c r="K506" s="41"/>
      <c r="L506" s="45"/>
      <c r="M506" s="230"/>
      <c r="N506" s="231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164</v>
      </c>
      <c r="AU506" s="18" t="s">
        <v>81</v>
      </c>
    </row>
    <row r="507" s="2" customFormat="1">
      <c r="A507" s="39"/>
      <c r="B507" s="40"/>
      <c r="C507" s="41"/>
      <c r="D507" s="232" t="s">
        <v>166</v>
      </c>
      <c r="E507" s="41"/>
      <c r="F507" s="233" t="s">
        <v>769</v>
      </c>
      <c r="G507" s="41"/>
      <c r="H507" s="41"/>
      <c r="I507" s="229"/>
      <c r="J507" s="41"/>
      <c r="K507" s="41"/>
      <c r="L507" s="45"/>
      <c r="M507" s="230"/>
      <c r="N507" s="231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166</v>
      </c>
      <c r="AU507" s="18" t="s">
        <v>81</v>
      </c>
    </row>
    <row r="508" s="13" customFormat="1">
      <c r="A508" s="13"/>
      <c r="B508" s="234"/>
      <c r="C508" s="235"/>
      <c r="D508" s="227" t="s">
        <v>168</v>
      </c>
      <c r="E508" s="236" t="s">
        <v>19</v>
      </c>
      <c r="F508" s="237" t="s">
        <v>177</v>
      </c>
      <c r="G508" s="235"/>
      <c r="H508" s="238">
        <v>86.810000000000002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168</v>
      </c>
      <c r="AU508" s="244" t="s">
        <v>81</v>
      </c>
      <c r="AV508" s="13" t="s">
        <v>81</v>
      </c>
      <c r="AW508" s="13" t="s">
        <v>33</v>
      </c>
      <c r="AX508" s="13" t="s">
        <v>72</v>
      </c>
      <c r="AY508" s="244" t="s">
        <v>154</v>
      </c>
    </row>
    <row r="509" s="14" customFormat="1">
      <c r="A509" s="14"/>
      <c r="B509" s="245"/>
      <c r="C509" s="246"/>
      <c r="D509" s="227" t="s">
        <v>168</v>
      </c>
      <c r="E509" s="247" t="s">
        <v>19</v>
      </c>
      <c r="F509" s="248" t="s">
        <v>171</v>
      </c>
      <c r="G509" s="246"/>
      <c r="H509" s="249">
        <v>86.810000000000002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168</v>
      </c>
      <c r="AU509" s="255" t="s">
        <v>81</v>
      </c>
      <c r="AV509" s="14" t="s">
        <v>162</v>
      </c>
      <c r="AW509" s="14" t="s">
        <v>33</v>
      </c>
      <c r="AX509" s="14" t="s">
        <v>79</v>
      </c>
      <c r="AY509" s="255" t="s">
        <v>154</v>
      </c>
    </row>
    <row r="510" s="2" customFormat="1" ht="24.15" customHeight="1">
      <c r="A510" s="39"/>
      <c r="B510" s="40"/>
      <c r="C510" s="214" t="s">
        <v>770</v>
      </c>
      <c r="D510" s="214" t="s">
        <v>157</v>
      </c>
      <c r="E510" s="215" t="s">
        <v>771</v>
      </c>
      <c r="F510" s="216" t="s">
        <v>772</v>
      </c>
      <c r="G510" s="217" t="s">
        <v>160</v>
      </c>
      <c r="H510" s="218">
        <v>86.810000000000002</v>
      </c>
      <c r="I510" s="219"/>
      <c r="J510" s="220">
        <f>ROUND(I510*H510,2)</f>
        <v>0</v>
      </c>
      <c r="K510" s="216" t="s">
        <v>161</v>
      </c>
      <c r="L510" s="45"/>
      <c r="M510" s="221" t="s">
        <v>19</v>
      </c>
      <c r="N510" s="222" t="s">
        <v>43</v>
      </c>
      <c r="O510" s="85"/>
      <c r="P510" s="223">
        <f>O510*H510</f>
        <v>0</v>
      </c>
      <c r="Q510" s="223">
        <v>0.00020000000000000001</v>
      </c>
      <c r="R510" s="223">
        <f>Q510*H510</f>
        <v>0.017362000000000002</v>
      </c>
      <c r="S510" s="223">
        <v>0</v>
      </c>
      <c r="T510" s="224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5" t="s">
        <v>256</v>
      </c>
      <c r="AT510" s="225" t="s">
        <v>157</v>
      </c>
      <c r="AU510" s="225" t="s">
        <v>81</v>
      </c>
      <c r="AY510" s="18" t="s">
        <v>154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8" t="s">
        <v>79</v>
      </c>
      <c r="BK510" s="226">
        <f>ROUND(I510*H510,2)</f>
        <v>0</v>
      </c>
      <c r="BL510" s="18" t="s">
        <v>256</v>
      </c>
      <c r="BM510" s="225" t="s">
        <v>773</v>
      </c>
    </row>
    <row r="511" s="2" customFormat="1">
      <c r="A511" s="39"/>
      <c r="B511" s="40"/>
      <c r="C511" s="41"/>
      <c r="D511" s="227" t="s">
        <v>164</v>
      </c>
      <c r="E511" s="41"/>
      <c r="F511" s="228" t="s">
        <v>774</v>
      </c>
      <c r="G511" s="41"/>
      <c r="H511" s="41"/>
      <c r="I511" s="229"/>
      <c r="J511" s="41"/>
      <c r="K511" s="41"/>
      <c r="L511" s="45"/>
      <c r="M511" s="230"/>
      <c r="N511" s="231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164</v>
      </c>
      <c r="AU511" s="18" t="s">
        <v>81</v>
      </c>
    </row>
    <row r="512" s="2" customFormat="1">
      <c r="A512" s="39"/>
      <c r="B512" s="40"/>
      <c r="C512" s="41"/>
      <c r="D512" s="232" t="s">
        <v>166</v>
      </c>
      <c r="E512" s="41"/>
      <c r="F512" s="233" t="s">
        <v>775</v>
      </c>
      <c r="G512" s="41"/>
      <c r="H512" s="41"/>
      <c r="I512" s="229"/>
      <c r="J512" s="41"/>
      <c r="K512" s="41"/>
      <c r="L512" s="45"/>
      <c r="M512" s="230"/>
      <c r="N512" s="231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166</v>
      </c>
      <c r="AU512" s="18" t="s">
        <v>81</v>
      </c>
    </row>
    <row r="513" s="13" customFormat="1">
      <c r="A513" s="13"/>
      <c r="B513" s="234"/>
      <c r="C513" s="235"/>
      <c r="D513" s="227" t="s">
        <v>168</v>
      </c>
      <c r="E513" s="236" t="s">
        <v>19</v>
      </c>
      <c r="F513" s="237" t="s">
        <v>177</v>
      </c>
      <c r="G513" s="235"/>
      <c r="H513" s="238">
        <v>86.810000000000002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168</v>
      </c>
      <c r="AU513" s="244" t="s">
        <v>81</v>
      </c>
      <c r="AV513" s="13" t="s">
        <v>81</v>
      </c>
      <c r="AW513" s="13" t="s">
        <v>33</v>
      </c>
      <c r="AX513" s="13" t="s">
        <v>72</v>
      </c>
      <c r="AY513" s="244" t="s">
        <v>154</v>
      </c>
    </row>
    <row r="514" s="14" customFormat="1">
      <c r="A514" s="14"/>
      <c r="B514" s="245"/>
      <c r="C514" s="246"/>
      <c r="D514" s="227" t="s">
        <v>168</v>
      </c>
      <c r="E514" s="247" t="s">
        <v>19</v>
      </c>
      <c r="F514" s="248" t="s">
        <v>171</v>
      </c>
      <c r="G514" s="246"/>
      <c r="H514" s="249">
        <v>86.810000000000002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168</v>
      </c>
      <c r="AU514" s="255" t="s">
        <v>81</v>
      </c>
      <c r="AV514" s="14" t="s">
        <v>162</v>
      </c>
      <c r="AW514" s="14" t="s">
        <v>33</v>
      </c>
      <c r="AX514" s="14" t="s">
        <v>79</v>
      </c>
      <c r="AY514" s="255" t="s">
        <v>154</v>
      </c>
    </row>
    <row r="515" s="2" customFormat="1" ht="33" customHeight="1">
      <c r="A515" s="39"/>
      <c r="B515" s="40"/>
      <c r="C515" s="214" t="s">
        <v>776</v>
      </c>
      <c r="D515" s="214" t="s">
        <v>157</v>
      </c>
      <c r="E515" s="215" t="s">
        <v>777</v>
      </c>
      <c r="F515" s="216" t="s">
        <v>778</v>
      </c>
      <c r="G515" s="217" t="s">
        <v>160</v>
      </c>
      <c r="H515" s="218">
        <v>86.810000000000002</v>
      </c>
      <c r="I515" s="219"/>
      <c r="J515" s="220">
        <f>ROUND(I515*H515,2)</f>
        <v>0</v>
      </c>
      <c r="K515" s="216" t="s">
        <v>161</v>
      </c>
      <c r="L515" s="45"/>
      <c r="M515" s="221" t="s">
        <v>19</v>
      </c>
      <c r="N515" s="222" t="s">
        <v>43</v>
      </c>
      <c r="O515" s="85"/>
      <c r="P515" s="223">
        <f>O515*H515</f>
        <v>0</v>
      </c>
      <c r="Q515" s="223">
        <v>0.0074999999999999997</v>
      </c>
      <c r="R515" s="223">
        <f>Q515*H515</f>
        <v>0.65107499999999996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256</v>
      </c>
      <c r="AT515" s="225" t="s">
        <v>157</v>
      </c>
      <c r="AU515" s="225" t="s">
        <v>81</v>
      </c>
      <c r="AY515" s="18" t="s">
        <v>154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79</v>
      </c>
      <c r="BK515" s="226">
        <f>ROUND(I515*H515,2)</f>
        <v>0</v>
      </c>
      <c r="BL515" s="18" t="s">
        <v>256</v>
      </c>
      <c r="BM515" s="225" t="s">
        <v>779</v>
      </c>
    </row>
    <row r="516" s="2" customFormat="1">
      <c r="A516" s="39"/>
      <c r="B516" s="40"/>
      <c r="C516" s="41"/>
      <c r="D516" s="227" t="s">
        <v>164</v>
      </c>
      <c r="E516" s="41"/>
      <c r="F516" s="228" t="s">
        <v>780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164</v>
      </c>
      <c r="AU516" s="18" t="s">
        <v>81</v>
      </c>
    </row>
    <row r="517" s="2" customFormat="1">
      <c r="A517" s="39"/>
      <c r="B517" s="40"/>
      <c r="C517" s="41"/>
      <c r="D517" s="232" t="s">
        <v>166</v>
      </c>
      <c r="E517" s="41"/>
      <c r="F517" s="233" t="s">
        <v>781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166</v>
      </c>
      <c r="AU517" s="18" t="s">
        <v>81</v>
      </c>
    </row>
    <row r="518" s="13" customFormat="1">
      <c r="A518" s="13"/>
      <c r="B518" s="234"/>
      <c r="C518" s="235"/>
      <c r="D518" s="227" t="s">
        <v>168</v>
      </c>
      <c r="E518" s="236" t="s">
        <v>19</v>
      </c>
      <c r="F518" s="237" t="s">
        <v>177</v>
      </c>
      <c r="G518" s="235"/>
      <c r="H518" s="238">
        <v>86.810000000000002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168</v>
      </c>
      <c r="AU518" s="244" t="s">
        <v>81</v>
      </c>
      <c r="AV518" s="13" t="s">
        <v>81</v>
      </c>
      <c r="AW518" s="13" t="s">
        <v>33</v>
      </c>
      <c r="AX518" s="13" t="s">
        <v>72</v>
      </c>
      <c r="AY518" s="244" t="s">
        <v>154</v>
      </c>
    </row>
    <row r="519" s="14" customFormat="1">
      <c r="A519" s="14"/>
      <c r="B519" s="245"/>
      <c r="C519" s="246"/>
      <c r="D519" s="227" t="s">
        <v>168</v>
      </c>
      <c r="E519" s="247" t="s">
        <v>19</v>
      </c>
      <c r="F519" s="248" t="s">
        <v>171</v>
      </c>
      <c r="G519" s="246"/>
      <c r="H519" s="249">
        <v>86.810000000000002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168</v>
      </c>
      <c r="AU519" s="255" t="s">
        <v>81</v>
      </c>
      <c r="AV519" s="14" t="s">
        <v>162</v>
      </c>
      <c r="AW519" s="14" t="s">
        <v>33</v>
      </c>
      <c r="AX519" s="14" t="s">
        <v>79</v>
      </c>
      <c r="AY519" s="255" t="s">
        <v>154</v>
      </c>
    </row>
    <row r="520" s="2" customFormat="1" ht="16.5" customHeight="1">
      <c r="A520" s="39"/>
      <c r="B520" s="40"/>
      <c r="C520" s="214" t="s">
        <v>782</v>
      </c>
      <c r="D520" s="214" t="s">
        <v>157</v>
      </c>
      <c r="E520" s="215" t="s">
        <v>783</v>
      </c>
      <c r="F520" s="216" t="s">
        <v>784</v>
      </c>
      <c r="G520" s="217" t="s">
        <v>160</v>
      </c>
      <c r="H520" s="218">
        <v>86.810000000000002</v>
      </c>
      <c r="I520" s="219"/>
      <c r="J520" s="220">
        <f>ROUND(I520*H520,2)</f>
        <v>0</v>
      </c>
      <c r="K520" s="216" t="s">
        <v>161</v>
      </c>
      <c r="L520" s="45"/>
      <c r="M520" s="221" t="s">
        <v>19</v>
      </c>
      <c r="N520" s="222" t="s">
        <v>43</v>
      </c>
      <c r="O520" s="85"/>
      <c r="P520" s="223">
        <f>O520*H520</f>
        <v>0</v>
      </c>
      <c r="Q520" s="223">
        <v>0.00029999999999999997</v>
      </c>
      <c r="R520" s="223">
        <f>Q520*H520</f>
        <v>0.026042999999999997</v>
      </c>
      <c r="S520" s="223">
        <v>0</v>
      </c>
      <c r="T520" s="224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5" t="s">
        <v>256</v>
      </c>
      <c r="AT520" s="225" t="s">
        <v>157</v>
      </c>
      <c r="AU520" s="225" t="s">
        <v>81</v>
      </c>
      <c r="AY520" s="18" t="s">
        <v>154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8" t="s">
        <v>79</v>
      </c>
      <c r="BK520" s="226">
        <f>ROUND(I520*H520,2)</f>
        <v>0</v>
      </c>
      <c r="BL520" s="18" t="s">
        <v>256</v>
      </c>
      <c r="BM520" s="225" t="s">
        <v>785</v>
      </c>
    </row>
    <row r="521" s="2" customFormat="1">
      <c r="A521" s="39"/>
      <c r="B521" s="40"/>
      <c r="C521" s="41"/>
      <c r="D521" s="227" t="s">
        <v>164</v>
      </c>
      <c r="E521" s="41"/>
      <c r="F521" s="228" t="s">
        <v>786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164</v>
      </c>
      <c r="AU521" s="18" t="s">
        <v>81</v>
      </c>
    </row>
    <row r="522" s="2" customFormat="1">
      <c r="A522" s="39"/>
      <c r="B522" s="40"/>
      <c r="C522" s="41"/>
      <c r="D522" s="232" t="s">
        <v>166</v>
      </c>
      <c r="E522" s="41"/>
      <c r="F522" s="233" t="s">
        <v>787</v>
      </c>
      <c r="G522" s="41"/>
      <c r="H522" s="41"/>
      <c r="I522" s="229"/>
      <c r="J522" s="41"/>
      <c r="K522" s="41"/>
      <c r="L522" s="45"/>
      <c r="M522" s="230"/>
      <c r="N522" s="231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166</v>
      </c>
      <c r="AU522" s="18" t="s">
        <v>81</v>
      </c>
    </row>
    <row r="523" s="13" customFormat="1">
      <c r="A523" s="13"/>
      <c r="B523" s="234"/>
      <c r="C523" s="235"/>
      <c r="D523" s="227" t="s">
        <v>168</v>
      </c>
      <c r="E523" s="236" t="s">
        <v>19</v>
      </c>
      <c r="F523" s="237" t="s">
        <v>177</v>
      </c>
      <c r="G523" s="235"/>
      <c r="H523" s="238">
        <v>86.810000000000002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168</v>
      </c>
      <c r="AU523" s="244" t="s">
        <v>81</v>
      </c>
      <c r="AV523" s="13" t="s">
        <v>81</v>
      </c>
      <c r="AW523" s="13" t="s">
        <v>33</v>
      </c>
      <c r="AX523" s="13" t="s">
        <v>72</v>
      </c>
      <c r="AY523" s="244" t="s">
        <v>154</v>
      </c>
    </row>
    <row r="524" s="14" customFormat="1">
      <c r="A524" s="14"/>
      <c r="B524" s="245"/>
      <c r="C524" s="246"/>
      <c r="D524" s="227" t="s">
        <v>168</v>
      </c>
      <c r="E524" s="247" t="s">
        <v>19</v>
      </c>
      <c r="F524" s="248" t="s">
        <v>171</v>
      </c>
      <c r="G524" s="246"/>
      <c r="H524" s="249">
        <v>86.810000000000002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168</v>
      </c>
      <c r="AU524" s="255" t="s">
        <v>81</v>
      </c>
      <c r="AV524" s="14" t="s">
        <v>162</v>
      </c>
      <c r="AW524" s="14" t="s">
        <v>33</v>
      </c>
      <c r="AX524" s="14" t="s">
        <v>79</v>
      </c>
      <c r="AY524" s="255" t="s">
        <v>154</v>
      </c>
    </row>
    <row r="525" s="2" customFormat="1" ht="37.8" customHeight="1">
      <c r="A525" s="39"/>
      <c r="B525" s="40"/>
      <c r="C525" s="257" t="s">
        <v>788</v>
      </c>
      <c r="D525" s="257" t="s">
        <v>470</v>
      </c>
      <c r="E525" s="258" t="s">
        <v>789</v>
      </c>
      <c r="F525" s="259" t="s">
        <v>790</v>
      </c>
      <c r="G525" s="260" t="s">
        <v>160</v>
      </c>
      <c r="H525" s="261">
        <v>95.491</v>
      </c>
      <c r="I525" s="262"/>
      <c r="J525" s="263">
        <f>ROUND(I525*H525,2)</f>
        <v>0</v>
      </c>
      <c r="K525" s="259" t="s">
        <v>161</v>
      </c>
      <c r="L525" s="264"/>
      <c r="M525" s="265" t="s">
        <v>19</v>
      </c>
      <c r="N525" s="266" t="s">
        <v>43</v>
      </c>
      <c r="O525" s="85"/>
      <c r="P525" s="223">
        <f>O525*H525</f>
        <v>0</v>
      </c>
      <c r="Q525" s="223">
        <v>0.0023999999999999998</v>
      </c>
      <c r="R525" s="223">
        <f>Q525*H525</f>
        <v>0.22917839999999998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366</v>
      </c>
      <c r="AT525" s="225" t="s">
        <v>470</v>
      </c>
      <c r="AU525" s="225" t="s">
        <v>81</v>
      </c>
      <c r="AY525" s="18" t="s">
        <v>154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79</v>
      </c>
      <c r="BK525" s="226">
        <f>ROUND(I525*H525,2)</f>
        <v>0</v>
      </c>
      <c r="BL525" s="18" t="s">
        <v>256</v>
      </c>
      <c r="BM525" s="225" t="s">
        <v>791</v>
      </c>
    </row>
    <row r="526" s="2" customFormat="1">
      <c r="A526" s="39"/>
      <c r="B526" s="40"/>
      <c r="C526" s="41"/>
      <c r="D526" s="227" t="s">
        <v>164</v>
      </c>
      <c r="E526" s="41"/>
      <c r="F526" s="228" t="s">
        <v>790</v>
      </c>
      <c r="G526" s="41"/>
      <c r="H526" s="41"/>
      <c r="I526" s="229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164</v>
      </c>
      <c r="AU526" s="18" t="s">
        <v>81</v>
      </c>
    </row>
    <row r="527" s="13" customFormat="1">
      <c r="A527" s="13"/>
      <c r="B527" s="234"/>
      <c r="C527" s="235"/>
      <c r="D527" s="227" t="s">
        <v>168</v>
      </c>
      <c r="E527" s="236" t="s">
        <v>19</v>
      </c>
      <c r="F527" s="237" t="s">
        <v>177</v>
      </c>
      <c r="G527" s="235"/>
      <c r="H527" s="238">
        <v>86.810000000000002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168</v>
      </c>
      <c r="AU527" s="244" t="s">
        <v>81</v>
      </c>
      <c r="AV527" s="13" t="s">
        <v>81</v>
      </c>
      <c r="AW527" s="13" t="s">
        <v>33</v>
      </c>
      <c r="AX527" s="13" t="s">
        <v>72</v>
      </c>
      <c r="AY527" s="244" t="s">
        <v>154</v>
      </c>
    </row>
    <row r="528" s="14" customFormat="1">
      <c r="A528" s="14"/>
      <c r="B528" s="245"/>
      <c r="C528" s="246"/>
      <c r="D528" s="227" t="s">
        <v>168</v>
      </c>
      <c r="E528" s="247" t="s">
        <v>19</v>
      </c>
      <c r="F528" s="248" t="s">
        <v>171</v>
      </c>
      <c r="G528" s="246"/>
      <c r="H528" s="249">
        <v>86.810000000000002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168</v>
      </c>
      <c r="AU528" s="255" t="s">
        <v>81</v>
      </c>
      <c r="AV528" s="14" t="s">
        <v>162</v>
      </c>
      <c r="AW528" s="14" t="s">
        <v>33</v>
      </c>
      <c r="AX528" s="14" t="s">
        <v>72</v>
      </c>
      <c r="AY528" s="255" t="s">
        <v>154</v>
      </c>
    </row>
    <row r="529" s="13" customFormat="1">
      <c r="A529" s="13"/>
      <c r="B529" s="234"/>
      <c r="C529" s="235"/>
      <c r="D529" s="227" t="s">
        <v>168</v>
      </c>
      <c r="E529" s="236" t="s">
        <v>19</v>
      </c>
      <c r="F529" s="237" t="s">
        <v>792</v>
      </c>
      <c r="G529" s="235"/>
      <c r="H529" s="238">
        <v>95.491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168</v>
      </c>
      <c r="AU529" s="244" t="s">
        <v>81</v>
      </c>
      <c r="AV529" s="13" t="s">
        <v>81</v>
      </c>
      <c r="AW529" s="13" t="s">
        <v>33</v>
      </c>
      <c r="AX529" s="13" t="s">
        <v>79</v>
      </c>
      <c r="AY529" s="244" t="s">
        <v>154</v>
      </c>
    </row>
    <row r="530" s="2" customFormat="1" ht="24.15" customHeight="1">
      <c r="A530" s="39"/>
      <c r="B530" s="40"/>
      <c r="C530" s="214" t="s">
        <v>793</v>
      </c>
      <c r="D530" s="214" t="s">
        <v>157</v>
      </c>
      <c r="E530" s="215" t="s">
        <v>794</v>
      </c>
      <c r="F530" s="216" t="s">
        <v>795</v>
      </c>
      <c r="G530" s="217" t="s">
        <v>265</v>
      </c>
      <c r="H530" s="218">
        <v>58.479999999999997</v>
      </c>
      <c r="I530" s="219"/>
      <c r="J530" s="220">
        <f>ROUND(I530*H530,2)</f>
        <v>0</v>
      </c>
      <c r="K530" s="216" t="s">
        <v>161</v>
      </c>
      <c r="L530" s="45"/>
      <c r="M530" s="221" t="s">
        <v>19</v>
      </c>
      <c r="N530" s="222" t="s">
        <v>43</v>
      </c>
      <c r="O530" s="85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256</v>
      </c>
      <c r="AT530" s="225" t="s">
        <v>157</v>
      </c>
      <c r="AU530" s="225" t="s">
        <v>81</v>
      </c>
      <c r="AY530" s="18" t="s">
        <v>154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79</v>
      </c>
      <c r="BK530" s="226">
        <f>ROUND(I530*H530,2)</f>
        <v>0</v>
      </c>
      <c r="BL530" s="18" t="s">
        <v>256</v>
      </c>
      <c r="BM530" s="225" t="s">
        <v>796</v>
      </c>
    </row>
    <row r="531" s="2" customFormat="1">
      <c r="A531" s="39"/>
      <c r="B531" s="40"/>
      <c r="C531" s="41"/>
      <c r="D531" s="227" t="s">
        <v>164</v>
      </c>
      <c r="E531" s="41"/>
      <c r="F531" s="228" t="s">
        <v>797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164</v>
      </c>
      <c r="AU531" s="18" t="s">
        <v>81</v>
      </c>
    </row>
    <row r="532" s="2" customFormat="1">
      <c r="A532" s="39"/>
      <c r="B532" s="40"/>
      <c r="C532" s="41"/>
      <c r="D532" s="232" t="s">
        <v>166</v>
      </c>
      <c r="E532" s="41"/>
      <c r="F532" s="233" t="s">
        <v>798</v>
      </c>
      <c r="G532" s="41"/>
      <c r="H532" s="41"/>
      <c r="I532" s="229"/>
      <c r="J532" s="41"/>
      <c r="K532" s="41"/>
      <c r="L532" s="45"/>
      <c r="M532" s="230"/>
      <c r="N532" s="231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166</v>
      </c>
      <c r="AU532" s="18" t="s">
        <v>81</v>
      </c>
    </row>
    <row r="533" s="13" customFormat="1">
      <c r="A533" s="13"/>
      <c r="B533" s="234"/>
      <c r="C533" s="235"/>
      <c r="D533" s="227" t="s">
        <v>168</v>
      </c>
      <c r="E533" s="236" t="s">
        <v>19</v>
      </c>
      <c r="F533" s="237" t="s">
        <v>799</v>
      </c>
      <c r="G533" s="235"/>
      <c r="H533" s="238">
        <v>58.479999999999997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168</v>
      </c>
      <c r="AU533" s="244" t="s">
        <v>81</v>
      </c>
      <c r="AV533" s="13" t="s">
        <v>81</v>
      </c>
      <c r="AW533" s="13" t="s">
        <v>33</v>
      </c>
      <c r="AX533" s="13" t="s">
        <v>72</v>
      </c>
      <c r="AY533" s="244" t="s">
        <v>154</v>
      </c>
    </row>
    <row r="534" s="14" customFormat="1">
      <c r="A534" s="14"/>
      <c r="B534" s="245"/>
      <c r="C534" s="246"/>
      <c r="D534" s="227" t="s">
        <v>168</v>
      </c>
      <c r="E534" s="247" t="s">
        <v>19</v>
      </c>
      <c r="F534" s="248" t="s">
        <v>171</v>
      </c>
      <c r="G534" s="246"/>
      <c r="H534" s="249">
        <v>58.479999999999997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5" t="s">
        <v>168</v>
      </c>
      <c r="AU534" s="255" t="s">
        <v>81</v>
      </c>
      <c r="AV534" s="14" t="s">
        <v>162</v>
      </c>
      <c r="AW534" s="14" t="s">
        <v>33</v>
      </c>
      <c r="AX534" s="14" t="s">
        <v>79</v>
      </c>
      <c r="AY534" s="255" t="s">
        <v>154</v>
      </c>
    </row>
    <row r="535" s="2" customFormat="1" ht="16.5" customHeight="1">
      <c r="A535" s="39"/>
      <c r="B535" s="40"/>
      <c r="C535" s="214" t="s">
        <v>800</v>
      </c>
      <c r="D535" s="214" t="s">
        <v>157</v>
      </c>
      <c r="E535" s="215" t="s">
        <v>801</v>
      </c>
      <c r="F535" s="216" t="s">
        <v>802</v>
      </c>
      <c r="G535" s="217" t="s">
        <v>265</v>
      </c>
      <c r="H535" s="218">
        <v>43.450000000000003</v>
      </c>
      <c r="I535" s="219"/>
      <c r="J535" s="220">
        <f>ROUND(I535*H535,2)</f>
        <v>0</v>
      </c>
      <c r="K535" s="216" t="s">
        <v>161</v>
      </c>
      <c r="L535" s="45"/>
      <c r="M535" s="221" t="s">
        <v>19</v>
      </c>
      <c r="N535" s="222" t="s">
        <v>43</v>
      </c>
      <c r="O535" s="85"/>
      <c r="P535" s="223">
        <f>O535*H535</f>
        <v>0</v>
      </c>
      <c r="Q535" s="223">
        <v>1.0000000000000001E-05</v>
      </c>
      <c r="R535" s="223">
        <f>Q535*H535</f>
        <v>0.00043450000000000004</v>
      </c>
      <c r="S535" s="223">
        <v>0</v>
      </c>
      <c r="T535" s="224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5" t="s">
        <v>256</v>
      </c>
      <c r="AT535" s="225" t="s">
        <v>157</v>
      </c>
      <c r="AU535" s="225" t="s">
        <v>81</v>
      </c>
      <c r="AY535" s="18" t="s">
        <v>154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8" t="s">
        <v>79</v>
      </c>
      <c r="BK535" s="226">
        <f>ROUND(I535*H535,2)</f>
        <v>0</v>
      </c>
      <c r="BL535" s="18" t="s">
        <v>256</v>
      </c>
      <c r="BM535" s="225" t="s">
        <v>803</v>
      </c>
    </row>
    <row r="536" s="2" customFormat="1">
      <c r="A536" s="39"/>
      <c r="B536" s="40"/>
      <c r="C536" s="41"/>
      <c r="D536" s="227" t="s">
        <v>164</v>
      </c>
      <c r="E536" s="41"/>
      <c r="F536" s="228" t="s">
        <v>804</v>
      </c>
      <c r="G536" s="41"/>
      <c r="H536" s="41"/>
      <c r="I536" s="229"/>
      <c r="J536" s="41"/>
      <c r="K536" s="41"/>
      <c r="L536" s="45"/>
      <c r="M536" s="230"/>
      <c r="N536" s="231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164</v>
      </c>
      <c r="AU536" s="18" t="s">
        <v>81</v>
      </c>
    </row>
    <row r="537" s="2" customFormat="1">
      <c r="A537" s="39"/>
      <c r="B537" s="40"/>
      <c r="C537" s="41"/>
      <c r="D537" s="232" t="s">
        <v>166</v>
      </c>
      <c r="E537" s="41"/>
      <c r="F537" s="233" t="s">
        <v>805</v>
      </c>
      <c r="G537" s="41"/>
      <c r="H537" s="41"/>
      <c r="I537" s="229"/>
      <c r="J537" s="41"/>
      <c r="K537" s="41"/>
      <c r="L537" s="45"/>
      <c r="M537" s="230"/>
      <c r="N537" s="231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166</v>
      </c>
      <c r="AU537" s="18" t="s">
        <v>81</v>
      </c>
    </row>
    <row r="538" s="13" customFormat="1">
      <c r="A538" s="13"/>
      <c r="B538" s="234"/>
      <c r="C538" s="235"/>
      <c r="D538" s="227" t="s">
        <v>168</v>
      </c>
      <c r="E538" s="236" t="s">
        <v>19</v>
      </c>
      <c r="F538" s="237" t="s">
        <v>763</v>
      </c>
      <c r="G538" s="235"/>
      <c r="H538" s="238">
        <v>43.450000000000003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168</v>
      </c>
      <c r="AU538" s="244" t="s">
        <v>81</v>
      </c>
      <c r="AV538" s="13" t="s">
        <v>81</v>
      </c>
      <c r="AW538" s="13" t="s">
        <v>33</v>
      </c>
      <c r="AX538" s="13" t="s">
        <v>72</v>
      </c>
      <c r="AY538" s="244" t="s">
        <v>154</v>
      </c>
    </row>
    <row r="539" s="14" customFormat="1">
      <c r="A539" s="14"/>
      <c r="B539" s="245"/>
      <c r="C539" s="246"/>
      <c r="D539" s="227" t="s">
        <v>168</v>
      </c>
      <c r="E539" s="247" t="s">
        <v>19</v>
      </c>
      <c r="F539" s="248" t="s">
        <v>171</v>
      </c>
      <c r="G539" s="246"/>
      <c r="H539" s="249">
        <v>43.450000000000003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168</v>
      </c>
      <c r="AU539" s="255" t="s">
        <v>81</v>
      </c>
      <c r="AV539" s="14" t="s">
        <v>162</v>
      </c>
      <c r="AW539" s="14" t="s">
        <v>33</v>
      </c>
      <c r="AX539" s="14" t="s">
        <v>79</v>
      </c>
      <c r="AY539" s="255" t="s">
        <v>154</v>
      </c>
    </row>
    <row r="540" s="2" customFormat="1" ht="16.5" customHeight="1">
      <c r="A540" s="39"/>
      <c r="B540" s="40"/>
      <c r="C540" s="257" t="s">
        <v>806</v>
      </c>
      <c r="D540" s="257" t="s">
        <v>470</v>
      </c>
      <c r="E540" s="258" t="s">
        <v>807</v>
      </c>
      <c r="F540" s="259" t="s">
        <v>808</v>
      </c>
      <c r="G540" s="260" t="s">
        <v>265</v>
      </c>
      <c r="H540" s="261">
        <v>42.890000000000001</v>
      </c>
      <c r="I540" s="262"/>
      <c r="J540" s="263">
        <f>ROUND(I540*H540,2)</f>
        <v>0</v>
      </c>
      <c r="K540" s="259" t="s">
        <v>161</v>
      </c>
      <c r="L540" s="264"/>
      <c r="M540" s="265" t="s">
        <v>19</v>
      </c>
      <c r="N540" s="266" t="s">
        <v>43</v>
      </c>
      <c r="O540" s="85"/>
      <c r="P540" s="223">
        <f>O540*H540</f>
        <v>0</v>
      </c>
      <c r="Q540" s="223">
        <v>0.00035</v>
      </c>
      <c r="R540" s="223">
        <f>Q540*H540</f>
        <v>0.015011500000000001</v>
      </c>
      <c r="S540" s="223">
        <v>0</v>
      </c>
      <c r="T540" s="22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5" t="s">
        <v>366</v>
      </c>
      <c r="AT540" s="225" t="s">
        <v>470</v>
      </c>
      <c r="AU540" s="225" t="s">
        <v>81</v>
      </c>
      <c r="AY540" s="18" t="s">
        <v>154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79</v>
      </c>
      <c r="BK540" s="226">
        <f>ROUND(I540*H540,2)</f>
        <v>0</v>
      </c>
      <c r="BL540" s="18" t="s">
        <v>256</v>
      </c>
      <c r="BM540" s="225" t="s">
        <v>809</v>
      </c>
    </row>
    <row r="541" s="2" customFormat="1">
      <c r="A541" s="39"/>
      <c r="B541" s="40"/>
      <c r="C541" s="41"/>
      <c r="D541" s="227" t="s">
        <v>164</v>
      </c>
      <c r="E541" s="41"/>
      <c r="F541" s="228" t="s">
        <v>808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164</v>
      </c>
      <c r="AU541" s="18" t="s">
        <v>81</v>
      </c>
    </row>
    <row r="542" s="13" customFormat="1">
      <c r="A542" s="13"/>
      <c r="B542" s="234"/>
      <c r="C542" s="235"/>
      <c r="D542" s="227" t="s">
        <v>168</v>
      </c>
      <c r="E542" s="236" t="s">
        <v>19</v>
      </c>
      <c r="F542" s="237" t="s">
        <v>810</v>
      </c>
      <c r="G542" s="235"/>
      <c r="H542" s="238">
        <v>38.920000000000002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168</v>
      </c>
      <c r="AU542" s="244" t="s">
        <v>81</v>
      </c>
      <c r="AV542" s="13" t="s">
        <v>81</v>
      </c>
      <c r="AW542" s="13" t="s">
        <v>33</v>
      </c>
      <c r="AX542" s="13" t="s">
        <v>72</v>
      </c>
      <c r="AY542" s="244" t="s">
        <v>154</v>
      </c>
    </row>
    <row r="543" s="14" customFormat="1">
      <c r="A543" s="14"/>
      <c r="B543" s="245"/>
      <c r="C543" s="246"/>
      <c r="D543" s="227" t="s">
        <v>168</v>
      </c>
      <c r="E543" s="247" t="s">
        <v>19</v>
      </c>
      <c r="F543" s="248" t="s">
        <v>171</v>
      </c>
      <c r="G543" s="246"/>
      <c r="H543" s="249">
        <v>38.920000000000002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168</v>
      </c>
      <c r="AU543" s="255" t="s">
        <v>81</v>
      </c>
      <c r="AV543" s="14" t="s">
        <v>162</v>
      </c>
      <c r="AW543" s="14" t="s">
        <v>33</v>
      </c>
      <c r="AX543" s="14" t="s">
        <v>72</v>
      </c>
      <c r="AY543" s="255" t="s">
        <v>154</v>
      </c>
    </row>
    <row r="544" s="13" customFormat="1">
      <c r="A544" s="13"/>
      <c r="B544" s="234"/>
      <c r="C544" s="235"/>
      <c r="D544" s="227" t="s">
        <v>168</v>
      </c>
      <c r="E544" s="236" t="s">
        <v>19</v>
      </c>
      <c r="F544" s="237" t="s">
        <v>811</v>
      </c>
      <c r="G544" s="235"/>
      <c r="H544" s="238">
        <v>42.890000000000001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168</v>
      </c>
      <c r="AU544" s="244" t="s">
        <v>81</v>
      </c>
      <c r="AV544" s="13" t="s">
        <v>81</v>
      </c>
      <c r="AW544" s="13" t="s">
        <v>33</v>
      </c>
      <c r="AX544" s="13" t="s">
        <v>79</v>
      </c>
      <c r="AY544" s="244" t="s">
        <v>154</v>
      </c>
    </row>
    <row r="545" s="2" customFormat="1" ht="24.15" customHeight="1">
      <c r="A545" s="39"/>
      <c r="B545" s="40"/>
      <c r="C545" s="214" t="s">
        <v>812</v>
      </c>
      <c r="D545" s="214" t="s">
        <v>157</v>
      </c>
      <c r="E545" s="215" t="s">
        <v>813</v>
      </c>
      <c r="F545" s="216" t="s">
        <v>814</v>
      </c>
      <c r="G545" s="217" t="s">
        <v>160</v>
      </c>
      <c r="H545" s="218">
        <v>86.810000000000002</v>
      </c>
      <c r="I545" s="219"/>
      <c r="J545" s="220">
        <f>ROUND(I545*H545,2)</f>
        <v>0</v>
      </c>
      <c r="K545" s="216" t="s">
        <v>161</v>
      </c>
      <c r="L545" s="45"/>
      <c r="M545" s="221" t="s">
        <v>19</v>
      </c>
      <c r="N545" s="222" t="s">
        <v>43</v>
      </c>
      <c r="O545" s="85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5" t="s">
        <v>256</v>
      </c>
      <c r="AT545" s="225" t="s">
        <v>157</v>
      </c>
      <c r="AU545" s="225" t="s">
        <v>81</v>
      </c>
      <c r="AY545" s="18" t="s">
        <v>154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8" t="s">
        <v>79</v>
      </c>
      <c r="BK545" s="226">
        <f>ROUND(I545*H545,2)</f>
        <v>0</v>
      </c>
      <c r="BL545" s="18" t="s">
        <v>256</v>
      </c>
      <c r="BM545" s="225" t="s">
        <v>815</v>
      </c>
    </row>
    <row r="546" s="2" customFormat="1">
      <c r="A546" s="39"/>
      <c r="B546" s="40"/>
      <c r="C546" s="41"/>
      <c r="D546" s="227" t="s">
        <v>164</v>
      </c>
      <c r="E546" s="41"/>
      <c r="F546" s="228" t="s">
        <v>816</v>
      </c>
      <c r="G546" s="41"/>
      <c r="H546" s="41"/>
      <c r="I546" s="229"/>
      <c r="J546" s="41"/>
      <c r="K546" s="41"/>
      <c r="L546" s="45"/>
      <c r="M546" s="230"/>
      <c r="N546" s="231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164</v>
      </c>
      <c r="AU546" s="18" t="s">
        <v>81</v>
      </c>
    </row>
    <row r="547" s="2" customFormat="1">
      <c r="A547" s="39"/>
      <c r="B547" s="40"/>
      <c r="C547" s="41"/>
      <c r="D547" s="232" t="s">
        <v>166</v>
      </c>
      <c r="E547" s="41"/>
      <c r="F547" s="233" t="s">
        <v>817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166</v>
      </c>
      <c r="AU547" s="18" t="s">
        <v>81</v>
      </c>
    </row>
    <row r="548" s="13" customFormat="1">
      <c r="A548" s="13"/>
      <c r="B548" s="234"/>
      <c r="C548" s="235"/>
      <c r="D548" s="227" t="s">
        <v>168</v>
      </c>
      <c r="E548" s="236" t="s">
        <v>19</v>
      </c>
      <c r="F548" s="237" t="s">
        <v>177</v>
      </c>
      <c r="G548" s="235"/>
      <c r="H548" s="238">
        <v>86.810000000000002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168</v>
      </c>
      <c r="AU548" s="244" t="s">
        <v>81</v>
      </c>
      <c r="AV548" s="13" t="s">
        <v>81</v>
      </c>
      <c r="AW548" s="13" t="s">
        <v>33</v>
      </c>
      <c r="AX548" s="13" t="s">
        <v>72</v>
      </c>
      <c r="AY548" s="244" t="s">
        <v>154</v>
      </c>
    </row>
    <row r="549" s="14" customFormat="1">
      <c r="A549" s="14"/>
      <c r="B549" s="245"/>
      <c r="C549" s="246"/>
      <c r="D549" s="227" t="s">
        <v>168</v>
      </c>
      <c r="E549" s="247" t="s">
        <v>19</v>
      </c>
      <c r="F549" s="248" t="s">
        <v>171</v>
      </c>
      <c r="G549" s="246"/>
      <c r="H549" s="249">
        <v>86.810000000000002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168</v>
      </c>
      <c r="AU549" s="255" t="s">
        <v>81</v>
      </c>
      <c r="AV549" s="14" t="s">
        <v>162</v>
      </c>
      <c r="AW549" s="14" t="s">
        <v>33</v>
      </c>
      <c r="AX549" s="14" t="s">
        <v>79</v>
      </c>
      <c r="AY549" s="255" t="s">
        <v>154</v>
      </c>
    </row>
    <row r="550" s="2" customFormat="1" ht="24.15" customHeight="1">
      <c r="A550" s="39"/>
      <c r="B550" s="40"/>
      <c r="C550" s="214" t="s">
        <v>818</v>
      </c>
      <c r="D550" s="214" t="s">
        <v>157</v>
      </c>
      <c r="E550" s="215" t="s">
        <v>819</v>
      </c>
      <c r="F550" s="216" t="s">
        <v>820</v>
      </c>
      <c r="G550" s="217" t="s">
        <v>356</v>
      </c>
      <c r="H550" s="218">
        <v>0.97999999999999998</v>
      </c>
      <c r="I550" s="219"/>
      <c r="J550" s="220">
        <f>ROUND(I550*H550,2)</f>
        <v>0</v>
      </c>
      <c r="K550" s="216" t="s">
        <v>161</v>
      </c>
      <c r="L550" s="45"/>
      <c r="M550" s="221" t="s">
        <v>19</v>
      </c>
      <c r="N550" s="222" t="s">
        <v>43</v>
      </c>
      <c r="O550" s="85"/>
      <c r="P550" s="223">
        <f>O550*H550</f>
        <v>0</v>
      </c>
      <c r="Q550" s="223">
        <v>0</v>
      </c>
      <c r="R550" s="223">
        <f>Q550*H550</f>
        <v>0</v>
      </c>
      <c r="S550" s="223">
        <v>0</v>
      </c>
      <c r="T550" s="224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5" t="s">
        <v>256</v>
      </c>
      <c r="AT550" s="225" t="s">
        <v>157</v>
      </c>
      <c r="AU550" s="225" t="s">
        <v>81</v>
      </c>
      <c r="AY550" s="18" t="s">
        <v>154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79</v>
      </c>
      <c r="BK550" s="226">
        <f>ROUND(I550*H550,2)</f>
        <v>0</v>
      </c>
      <c r="BL550" s="18" t="s">
        <v>256</v>
      </c>
      <c r="BM550" s="225" t="s">
        <v>821</v>
      </c>
    </row>
    <row r="551" s="2" customFormat="1">
      <c r="A551" s="39"/>
      <c r="B551" s="40"/>
      <c r="C551" s="41"/>
      <c r="D551" s="227" t="s">
        <v>164</v>
      </c>
      <c r="E551" s="41"/>
      <c r="F551" s="228" t="s">
        <v>822</v>
      </c>
      <c r="G551" s="41"/>
      <c r="H551" s="41"/>
      <c r="I551" s="229"/>
      <c r="J551" s="41"/>
      <c r="K551" s="41"/>
      <c r="L551" s="45"/>
      <c r="M551" s="230"/>
      <c r="N551" s="231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164</v>
      </c>
      <c r="AU551" s="18" t="s">
        <v>81</v>
      </c>
    </row>
    <row r="552" s="2" customFormat="1">
      <c r="A552" s="39"/>
      <c r="B552" s="40"/>
      <c r="C552" s="41"/>
      <c r="D552" s="232" t="s">
        <v>166</v>
      </c>
      <c r="E552" s="41"/>
      <c r="F552" s="233" t="s">
        <v>823</v>
      </c>
      <c r="G552" s="41"/>
      <c r="H552" s="41"/>
      <c r="I552" s="229"/>
      <c r="J552" s="41"/>
      <c r="K552" s="41"/>
      <c r="L552" s="45"/>
      <c r="M552" s="230"/>
      <c r="N552" s="231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166</v>
      </c>
      <c r="AU552" s="18" t="s">
        <v>81</v>
      </c>
    </row>
    <row r="553" s="12" customFormat="1" ht="22.8" customHeight="1">
      <c r="A553" s="12"/>
      <c r="B553" s="198"/>
      <c r="C553" s="199"/>
      <c r="D553" s="200" t="s">
        <v>71</v>
      </c>
      <c r="E553" s="212" t="s">
        <v>824</v>
      </c>
      <c r="F553" s="212" t="s">
        <v>825</v>
      </c>
      <c r="G553" s="199"/>
      <c r="H553" s="199"/>
      <c r="I553" s="202"/>
      <c r="J553" s="213">
        <f>BK553</f>
        <v>0</v>
      </c>
      <c r="K553" s="199"/>
      <c r="L553" s="204"/>
      <c r="M553" s="205"/>
      <c r="N553" s="206"/>
      <c r="O553" s="206"/>
      <c r="P553" s="207">
        <f>SUM(P554:P588)</f>
        <v>0</v>
      </c>
      <c r="Q553" s="206"/>
      <c r="R553" s="207">
        <f>SUM(R554:R588)</f>
        <v>0.11093137</v>
      </c>
      <c r="S553" s="206"/>
      <c r="T553" s="208">
        <f>SUM(T554:T588)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09" t="s">
        <v>81</v>
      </c>
      <c r="AT553" s="210" t="s">
        <v>71</v>
      </c>
      <c r="AU553" s="210" t="s">
        <v>79</v>
      </c>
      <c r="AY553" s="209" t="s">
        <v>154</v>
      </c>
      <c r="BK553" s="211">
        <f>SUM(BK554:BK588)</f>
        <v>0</v>
      </c>
    </row>
    <row r="554" s="2" customFormat="1" ht="16.5" customHeight="1">
      <c r="A554" s="39"/>
      <c r="B554" s="40"/>
      <c r="C554" s="214" t="s">
        <v>826</v>
      </c>
      <c r="D554" s="214" t="s">
        <v>157</v>
      </c>
      <c r="E554" s="215" t="s">
        <v>827</v>
      </c>
      <c r="F554" s="216" t="s">
        <v>828</v>
      </c>
      <c r="G554" s="217" t="s">
        <v>160</v>
      </c>
      <c r="H554" s="218">
        <v>5.7400000000000002</v>
      </c>
      <c r="I554" s="219"/>
      <c r="J554" s="220">
        <f>ROUND(I554*H554,2)</f>
        <v>0</v>
      </c>
      <c r="K554" s="216" t="s">
        <v>161</v>
      </c>
      <c r="L554" s="45"/>
      <c r="M554" s="221" t="s">
        <v>19</v>
      </c>
      <c r="N554" s="222" t="s">
        <v>43</v>
      </c>
      <c r="O554" s="85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4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5" t="s">
        <v>256</v>
      </c>
      <c r="AT554" s="225" t="s">
        <v>157</v>
      </c>
      <c r="AU554" s="225" t="s">
        <v>81</v>
      </c>
      <c r="AY554" s="18" t="s">
        <v>154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8" t="s">
        <v>79</v>
      </c>
      <c r="BK554" s="226">
        <f>ROUND(I554*H554,2)</f>
        <v>0</v>
      </c>
      <c r="BL554" s="18" t="s">
        <v>256</v>
      </c>
      <c r="BM554" s="225" t="s">
        <v>829</v>
      </c>
    </row>
    <row r="555" s="2" customFormat="1">
      <c r="A555" s="39"/>
      <c r="B555" s="40"/>
      <c r="C555" s="41"/>
      <c r="D555" s="227" t="s">
        <v>164</v>
      </c>
      <c r="E555" s="41"/>
      <c r="F555" s="228" t="s">
        <v>830</v>
      </c>
      <c r="G555" s="41"/>
      <c r="H555" s="41"/>
      <c r="I555" s="229"/>
      <c r="J555" s="41"/>
      <c r="K555" s="41"/>
      <c r="L555" s="45"/>
      <c r="M555" s="230"/>
      <c r="N555" s="231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164</v>
      </c>
      <c r="AU555" s="18" t="s">
        <v>81</v>
      </c>
    </row>
    <row r="556" s="2" customFormat="1">
      <c r="A556" s="39"/>
      <c r="B556" s="40"/>
      <c r="C556" s="41"/>
      <c r="D556" s="232" t="s">
        <v>166</v>
      </c>
      <c r="E556" s="41"/>
      <c r="F556" s="233" t="s">
        <v>831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166</v>
      </c>
      <c r="AU556" s="18" t="s">
        <v>81</v>
      </c>
    </row>
    <row r="557" s="13" customFormat="1">
      <c r="A557" s="13"/>
      <c r="B557" s="234"/>
      <c r="C557" s="235"/>
      <c r="D557" s="227" t="s">
        <v>168</v>
      </c>
      <c r="E557" s="236" t="s">
        <v>19</v>
      </c>
      <c r="F557" s="237" t="s">
        <v>832</v>
      </c>
      <c r="G557" s="235"/>
      <c r="H557" s="238">
        <v>5.7400000000000002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168</v>
      </c>
      <c r="AU557" s="244" t="s">
        <v>81</v>
      </c>
      <c r="AV557" s="13" t="s">
        <v>81</v>
      </c>
      <c r="AW557" s="13" t="s">
        <v>33</v>
      </c>
      <c r="AX557" s="13" t="s">
        <v>72</v>
      </c>
      <c r="AY557" s="244" t="s">
        <v>154</v>
      </c>
    </row>
    <row r="558" s="14" customFormat="1">
      <c r="A558" s="14"/>
      <c r="B558" s="245"/>
      <c r="C558" s="246"/>
      <c r="D558" s="227" t="s">
        <v>168</v>
      </c>
      <c r="E558" s="247" t="s">
        <v>19</v>
      </c>
      <c r="F558" s="248" t="s">
        <v>171</v>
      </c>
      <c r="G558" s="246"/>
      <c r="H558" s="249">
        <v>5.7400000000000002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168</v>
      </c>
      <c r="AU558" s="255" t="s">
        <v>81</v>
      </c>
      <c r="AV558" s="14" t="s">
        <v>162</v>
      </c>
      <c r="AW558" s="14" t="s">
        <v>33</v>
      </c>
      <c r="AX558" s="14" t="s">
        <v>79</v>
      </c>
      <c r="AY558" s="255" t="s">
        <v>154</v>
      </c>
    </row>
    <row r="559" s="2" customFormat="1" ht="16.5" customHeight="1">
      <c r="A559" s="39"/>
      <c r="B559" s="40"/>
      <c r="C559" s="214" t="s">
        <v>833</v>
      </c>
      <c r="D559" s="214" t="s">
        <v>157</v>
      </c>
      <c r="E559" s="215" t="s">
        <v>834</v>
      </c>
      <c r="F559" s="216" t="s">
        <v>835</v>
      </c>
      <c r="G559" s="217" t="s">
        <v>160</v>
      </c>
      <c r="H559" s="218">
        <v>5.7400000000000002</v>
      </c>
      <c r="I559" s="219"/>
      <c r="J559" s="220">
        <f>ROUND(I559*H559,2)</f>
        <v>0</v>
      </c>
      <c r="K559" s="216" t="s">
        <v>161</v>
      </c>
      <c r="L559" s="45"/>
      <c r="M559" s="221" t="s">
        <v>19</v>
      </c>
      <c r="N559" s="222" t="s">
        <v>43</v>
      </c>
      <c r="O559" s="85"/>
      <c r="P559" s="223">
        <f>O559*H559</f>
        <v>0</v>
      </c>
      <c r="Q559" s="223">
        <v>0.00029999999999999997</v>
      </c>
      <c r="R559" s="223">
        <f>Q559*H559</f>
        <v>0.001722</v>
      </c>
      <c r="S559" s="223">
        <v>0</v>
      </c>
      <c r="T559" s="224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5" t="s">
        <v>256</v>
      </c>
      <c r="AT559" s="225" t="s">
        <v>157</v>
      </c>
      <c r="AU559" s="225" t="s">
        <v>81</v>
      </c>
      <c r="AY559" s="18" t="s">
        <v>154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8" t="s">
        <v>79</v>
      </c>
      <c r="BK559" s="226">
        <f>ROUND(I559*H559,2)</f>
        <v>0</v>
      </c>
      <c r="BL559" s="18" t="s">
        <v>256</v>
      </c>
      <c r="BM559" s="225" t="s">
        <v>836</v>
      </c>
    </row>
    <row r="560" s="2" customFormat="1">
      <c r="A560" s="39"/>
      <c r="B560" s="40"/>
      <c r="C560" s="41"/>
      <c r="D560" s="227" t="s">
        <v>164</v>
      </c>
      <c r="E560" s="41"/>
      <c r="F560" s="228" t="s">
        <v>837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164</v>
      </c>
      <c r="AU560" s="18" t="s">
        <v>81</v>
      </c>
    </row>
    <row r="561" s="2" customFormat="1">
      <c r="A561" s="39"/>
      <c r="B561" s="40"/>
      <c r="C561" s="41"/>
      <c r="D561" s="232" t="s">
        <v>166</v>
      </c>
      <c r="E561" s="41"/>
      <c r="F561" s="233" t="s">
        <v>838</v>
      </c>
      <c r="G561" s="41"/>
      <c r="H561" s="41"/>
      <c r="I561" s="229"/>
      <c r="J561" s="41"/>
      <c r="K561" s="41"/>
      <c r="L561" s="45"/>
      <c r="M561" s="230"/>
      <c r="N561" s="231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166</v>
      </c>
      <c r="AU561" s="18" t="s">
        <v>81</v>
      </c>
    </row>
    <row r="562" s="13" customFormat="1">
      <c r="A562" s="13"/>
      <c r="B562" s="234"/>
      <c r="C562" s="235"/>
      <c r="D562" s="227" t="s">
        <v>168</v>
      </c>
      <c r="E562" s="236" t="s">
        <v>19</v>
      </c>
      <c r="F562" s="237" t="s">
        <v>832</v>
      </c>
      <c r="G562" s="235"/>
      <c r="H562" s="238">
        <v>5.7400000000000002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168</v>
      </c>
      <c r="AU562" s="244" t="s">
        <v>81</v>
      </c>
      <c r="AV562" s="13" t="s">
        <v>81</v>
      </c>
      <c r="AW562" s="13" t="s">
        <v>33</v>
      </c>
      <c r="AX562" s="13" t="s">
        <v>72</v>
      </c>
      <c r="AY562" s="244" t="s">
        <v>154</v>
      </c>
    </row>
    <row r="563" s="14" customFormat="1">
      <c r="A563" s="14"/>
      <c r="B563" s="245"/>
      <c r="C563" s="246"/>
      <c r="D563" s="227" t="s">
        <v>168</v>
      </c>
      <c r="E563" s="247" t="s">
        <v>19</v>
      </c>
      <c r="F563" s="248" t="s">
        <v>171</v>
      </c>
      <c r="G563" s="246"/>
      <c r="H563" s="249">
        <v>5.7400000000000002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168</v>
      </c>
      <c r="AU563" s="255" t="s">
        <v>81</v>
      </c>
      <c r="AV563" s="14" t="s">
        <v>162</v>
      </c>
      <c r="AW563" s="14" t="s">
        <v>33</v>
      </c>
      <c r="AX563" s="14" t="s">
        <v>79</v>
      </c>
      <c r="AY563" s="255" t="s">
        <v>154</v>
      </c>
    </row>
    <row r="564" s="2" customFormat="1" ht="16.5" customHeight="1">
      <c r="A564" s="39"/>
      <c r="B564" s="40"/>
      <c r="C564" s="214" t="s">
        <v>839</v>
      </c>
      <c r="D564" s="214" t="s">
        <v>157</v>
      </c>
      <c r="E564" s="215" t="s">
        <v>840</v>
      </c>
      <c r="F564" s="216" t="s">
        <v>841</v>
      </c>
      <c r="G564" s="217" t="s">
        <v>160</v>
      </c>
      <c r="H564" s="218">
        <v>5.7400000000000002</v>
      </c>
      <c r="I564" s="219"/>
      <c r="J564" s="220">
        <f>ROUND(I564*H564,2)</f>
        <v>0</v>
      </c>
      <c r="K564" s="216" t="s">
        <v>161</v>
      </c>
      <c r="L564" s="45"/>
      <c r="M564" s="221" t="s">
        <v>19</v>
      </c>
      <c r="N564" s="222" t="s">
        <v>43</v>
      </c>
      <c r="O564" s="85"/>
      <c r="P564" s="223">
        <f>O564*H564</f>
        <v>0</v>
      </c>
      <c r="Q564" s="223">
        <v>0.0044999999999999997</v>
      </c>
      <c r="R564" s="223">
        <f>Q564*H564</f>
        <v>0.025829999999999999</v>
      </c>
      <c r="S564" s="223">
        <v>0</v>
      </c>
      <c r="T564" s="22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5" t="s">
        <v>256</v>
      </c>
      <c r="AT564" s="225" t="s">
        <v>157</v>
      </c>
      <c r="AU564" s="225" t="s">
        <v>81</v>
      </c>
      <c r="AY564" s="18" t="s">
        <v>154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8" t="s">
        <v>79</v>
      </c>
      <c r="BK564" s="226">
        <f>ROUND(I564*H564,2)</f>
        <v>0</v>
      </c>
      <c r="BL564" s="18" t="s">
        <v>256</v>
      </c>
      <c r="BM564" s="225" t="s">
        <v>842</v>
      </c>
    </row>
    <row r="565" s="2" customFormat="1">
      <c r="A565" s="39"/>
      <c r="B565" s="40"/>
      <c r="C565" s="41"/>
      <c r="D565" s="227" t="s">
        <v>164</v>
      </c>
      <c r="E565" s="41"/>
      <c r="F565" s="228" t="s">
        <v>843</v>
      </c>
      <c r="G565" s="41"/>
      <c r="H565" s="41"/>
      <c r="I565" s="229"/>
      <c r="J565" s="41"/>
      <c r="K565" s="41"/>
      <c r="L565" s="45"/>
      <c r="M565" s="230"/>
      <c r="N565" s="231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164</v>
      </c>
      <c r="AU565" s="18" t="s">
        <v>81</v>
      </c>
    </row>
    <row r="566" s="2" customFormat="1">
      <c r="A566" s="39"/>
      <c r="B566" s="40"/>
      <c r="C566" s="41"/>
      <c r="D566" s="232" t="s">
        <v>166</v>
      </c>
      <c r="E566" s="41"/>
      <c r="F566" s="233" t="s">
        <v>844</v>
      </c>
      <c r="G566" s="41"/>
      <c r="H566" s="41"/>
      <c r="I566" s="229"/>
      <c r="J566" s="41"/>
      <c r="K566" s="41"/>
      <c r="L566" s="45"/>
      <c r="M566" s="230"/>
      <c r="N566" s="231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166</v>
      </c>
      <c r="AU566" s="18" t="s">
        <v>81</v>
      </c>
    </row>
    <row r="567" s="13" customFormat="1">
      <c r="A567" s="13"/>
      <c r="B567" s="234"/>
      <c r="C567" s="235"/>
      <c r="D567" s="227" t="s">
        <v>168</v>
      </c>
      <c r="E567" s="236" t="s">
        <v>19</v>
      </c>
      <c r="F567" s="237" t="s">
        <v>832</v>
      </c>
      <c r="G567" s="235"/>
      <c r="H567" s="238">
        <v>5.7400000000000002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168</v>
      </c>
      <c r="AU567" s="244" t="s">
        <v>81</v>
      </c>
      <c r="AV567" s="13" t="s">
        <v>81</v>
      </c>
      <c r="AW567" s="13" t="s">
        <v>33</v>
      </c>
      <c r="AX567" s="13" t="s">
        <v>72</v>
      </c>
      <c r="AY567" s="244" t="s">
        <v>154</v>
      </c>
    </row>
    <row r="568" s="14" customFormat="1">
      <c r="A568" s="14"/>
      <c r="B568" s="245"/>
      <c r="C568" s="246"/>
      <c r="D568" s="227" t="s">
        <v>168</v>
      </c>
      <c r="E568" s="247" t="s">
        <v>19</v>
      </c>
      <c r="F568" s="248" t="s">
        <v>171</v>
      </c>
      <c r="G568" s="246"/>
      <c r="H568" s="249">
        <v>5.7400000000000002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5" t="s">
        <v>168</v>
      </c>
      <c r="AU568" s="255" t="s">
        <v>81</v>
      </c>
      <c r="AV568" s="14" t="s">
        <v>162</v>
      </c>
      <c r="AW568" s="14" t="s">
        <v>33</v>
      </c>
      <c r="AX568" s="14" t="s">
        <v>79</v>
      </c>
      <c r="AY568" s="255" t="s">
        <v>154</v>
      </c>
    </row>
    <row r="569" s="2" customFormat="1" ht="21.75" customHeight="1">
      <c r="A569" s="39"/>
      <c r="B569" s="40"/>
      <c r="C569" s="214" t="s">
        <v>845</v>
      </c>
      <c r="D569" s="214" t="s">
        <v>157</v>
      </c>
      <c r="E569" s="215" t="s">
        <v>846</v>
      </c>
      <c r="F569" s="216" t="s">
        <v>847</v>
      </c>
      <c r="G569" s="217" t="s">
        <v>265</v>
      </c>
      <c r="H569" s="218">
        <v>8.8699999999999992</v>
      </c>
      <c r="I569" s="219"/>
      <c r="J569" s="220">
        <f>ROUND(I569*H569,2)</f>
        <v>0</v>
      </c>
      <c r="K569" s="216" t="s">
        <v>555</v>
      </c>
      <c r="L569" s="45"/>
      <c r="M569" s="221" t="s">
        <v>19</v>
      </c>
      <c r="N569" s="222" t="s">
        <v>43</v>
      </c>
      <c r="O569" s="85"/>
      <c r="P569" s="223">
        <f>O569*H569</f>
        <v>0</v>
      </c>
      <c r="Q569" s="223">
        <v>0.00020000000000000001</v>
      </c>
      <c r="R569" s="223">
        <f>Q569*H569</f>
        <v>0.001774</v>
      </c>
      <c r="S569" s="223">
        <v>0</v>
      </c>
      <c r="T569" s="224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5" t="s">
        <v>256</v>
      </c>
      <c r="AT569" s="225" t="s">
        <v>157</v>
      </c>
      <c r="AU569" s="225" t="s">
        <v>81</v>
      </c>
      <c r="AY569" s="18" t="s">
        <v>154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8" t="s">
        <v>79</v>
      </c>
      <c r="BK569" s="226">
        <f>ROUND(I569*H569,2)</f>
        <v>0</v>
      </c>
      <c r="BL569" s="18" t="s">
        <v>256</v>
      </c>
      <c r="BM569" s="225" t="s">
        <v>848</v>
      </c>
    </row>
    <row r="570" s="2" customFormat="1">
      <c r="A570" s="39"/>
      <c r="B570" s="40"/>
      <c r="C570" s="41"/>
      <c r="D570" s="227" t="s">
        <v>164</v>
      </c>
      <c r="E570" s="41"/>
      <c r="F570" s="228" t="s">
        <v>849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164</v>
      </c>
      <c r="AU570" s="18" t="s">
        <v>81</v>
      </c>
    </row>
    <row r="571" s="2" customFormat="1">
      <c r="A571" s="39"/>
      <c r="B571" s="40"/>
      <c r="C571" s="41"/>
      <c r="D571" s="232" t="s">
        <v>166</v>
      </c>
      <c r="E571" s="41"/>
      <c r="F571" s="233" t="s">
        <v>850</v>
      </c>
      <c r="G571" s="41"/>
      <c r="H571" s="41"/>
      <c r="I571" s="229"/>
      <c r="J571" s="41"/>
      <c r="K571" s="41"/>
      <c r="L571" s="45"/>
      <c r="M571" s="230"/>
      <c r="N571" s="231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166</v>
      </c>
      <c r="AU571" s="18" t="s">
        <v>81</v>
      </c>
    </row>
    <row r="572" s="13" customFormat="1">
      <c r="A572" s="13"/>
      <c r="B572" s="234"/>
      <c r="C572" s="235"/>
      <c r="D572" s="227" t="s">
        <v>168</v>
      </c>
      <c r="E572" s="236" t="s">
        <v>19</v>
      </c>
      <c r="F572" s="237" t="s">
        <v>851</v>
      </c>
      <c r="G572" s="235"/>
      <c r="H572" s="238">
        <v>8.8699999999999992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168</v>
      </c>
      <c r="AU572" s="244" t="s">
        <v>81</v>
      </c>
      <c r="AV572" s="13" t="s">
        <v>81</v>
      </c>
      <c r="AW572" s="13" t="s">
        <v>33</v>
      </c>
      <c r="AX572" s="13" t="s">
        <v>72</v>
      </c>
      <c r="AY572" s="244" t="s">
        <v>154</v>
      </c>
    </row>
    <row r="573" s="14" customFormat="1">
      <c r="A573" s="14"/>
      <c r="B573" s="245"/>
      <c r="C573" s="246"/>
      <c r="D573" s="227" t="s">
        <v>168</v>
      </c>
      <c r="E573" s="247" t="s">
        <v>19</v>
      </c>
      <c r="F573" s="248" t="s">
        <v>171</v>
      </c>
      <c r="G573" s="246"/>
      <c r="H573" s="249">
        <v>8.8699999999999992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168</v>
      </c>
      <c r="AU573" s="255" t="s">
        <v>81</v>
      </c>
      <c r="AV573" s="14" t="s">
        <v>162</v>
      </c>
      <c r="AW573" s="14" t="s">
        <v>33</v>
      </c>
      <c r="AX573" s="14" t="s">
        <v>79</v>
      </c>
      <c r="AY573" s="255" t="s">
        <v>154</v>
      </c>
    </row>
    <row r="574" s="2" customFormat="1" ht="24.15" customHeight="1">
      <c r="A574" s="39"/>
      <c r="B574" s="40"/>
      <c r="C574" s="257" t="s">
        <v>852</v>
      </c>
      <c r="D574" s="257" t="s">
        <v>470</v>
      </c>
      <c r="E574" s="258" t="s">
        <v>853</v>
      </c>
      <c r="F574" s="259" t="s">
        <v>854</v>
      </c>
      <c r="G574" s="260" t="s">
        <v>265</v>
      </c>
      <c r="H574" s="261">
        <v>9.7569999999999997</v>
      </c>
      <c r="I574" s="262"/>
      <c r="J574" s="263">
        <f>ROUND(I574*H574,2)</f>
        <v>0</v>
      </c>
      <c r="K574" s="259" t="s">
        <v>161</v>
      </c>
      <c r="L574" s="264"/>
      <c r="M574" s="265" t="s">
        <v>19</v>
      </c>
      <c r="N574" s="266" t="s">
        <v>43</v>
      </c>
      <c r="O574" s="85"/>
      <c r="P574" s="223">
        <f>O574*H574</f>
        <v>0</v>
      </c>
      <c r="Q574" s="223">
        <v>0.00021000000000000001</v>
      </c>
      <c r="R574" s="223">
        <f>Q574*H574</f>
        <v>0.0020489700000000002</v>
      </c>
      <c r="S574" s="223">
        <v>0</v>
      </c>
      <c r="T574" s="224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5" t="s">
        <v>366</v>
      </c>
      <c r="AT574" s="225" t="s">
        <v>470</v>
      </c>
      <c r="AU574" s="225" t="s">
        <v>81</v>
      </c>
      <c r="AY574" s="18" t="s">
        <v>154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8" t="s">
        <v>79</v>
      </c>
      <c r="BK574" s="226">
        <f>ROUND(I574*H574,2)</f>
        <v>0</v>
      </c>
      <c r="BL574" s="18" t="s">
        <v>256</v>
      </c>
      <c r="BM574" s="225" t="s">
        <v>855</v>
      </c>
    </row>
    <row r="575" s="2" customFormat="1">
      <c r="A575" s="39"/>
      <c r="B575" s="40"/>
      <c r="C575" s="41"/>
      <c r="D575" s="227" t="s">
        <v>164</v>
      </c>
      <c r="E575" s="41"/>
      <c r="F575" s="228" t="s">
        <v>854</v>
      </c>
      <c r="G575" s="41"/>
      <c r="H575" s="41"/>
      <c r="I575" s="229"/>
      <c r="J575" s="41"/>
      <c r="K575" s="41"/>
      <c r="L575" s="45"/>
      <c r="M575" s="230"/>
      <c r="N575" s="231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164</v>
      </c>
      <c r="AU575" s="18" t="s">
        <v>81</v>
      </c>
    </row>
    <row r="576" s="13" customFormat="1">
      <c r="A576" s="13"/>
      <c r="B576" s="234"/>
      <c r="C576" s="235"/>
      <c r="D576" s="227" t="s">
        <v>168</v>
      </c>
      <c r="E576" s="236" t="s">
        <v>19</v>
      </c>
      <c r="F576" s="237" t="s">
        <v>856</v>
      </c>
      <c r="G576" s="235"/>
      <c r="H576" s="238">
        <v>9.7569999999999997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168</v>
      </c>
      <c r="AU576" s="244" t="s">
        <v>81</v>
      </c>
      <c r="AV576" s="13" t="s">
        <v>81</v>
      </c>
      <c r="AW576" s="13" t="s">
        <v>33</v>
      </c>
      <c r="AX576" s="13" t="s">
        <v>79</v>
      </c>
      <c r="AY576" s="244" t="s">
        <v>154</v>
      </c>
    </row>
    <row r="577" s="2" customFormat="1" ht="37.8" customHeight="1">
      <c r="A577" s="39"/>
      <c r="B577" s="40"/>
      <c r="C577" s="214" t="s">
        <v>857</v>
      </c>
      <c r="D577" s="214" t="s">
        <v>157</v>
      </c>
      <c r="E577" s="215" t="s">
        <v>858</v>
      </c>
      <c r="F577" s="216" t="s">
        <v>859</v>
      </c>
      <c r="G577" s="217" t="s">
        <v>160</v>
      </c>
      <c r="H577" s="218">
        <v>5.7400000000000002</v>
      </c>
      <c r="I577" s="219"/>
      <c r="J577" s="220">
        <f>ROUND(I577*H577,2)</f>
        <v>0</v>
      </c>
      <c r="K577" s="216" t="s">
        <v>648</v>
      </c>
      <c r="L577" s="45"/>
      <c r="M577" s="221" t="s">
        <v>19</v>
      </c>
      <c r="N577" s="222" t="s">
        <v>43</v>
      </c>
      <c r="O577" s="85"/>
      <c r="P577" s="223">
        <f>O577*H577</f>
        <v>0</v>
      </c>
      <c r="Q577" s="223">
        <v>0</v>
      </c>
      <c r="R577" s="223">
        <f>Q577*H577</f>
        <v>0</v>
      </c>
      <c r="S577" s="223">
        <v>0</v>
      </c>
      <c r="T577" s="224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5" t="s">
        <v>256</v>
      </c>
      <c r="AT577" s="225" t="s">
        <v>157</v>
      </c>
      <c r="AU577" s="225" t="s">
        <v>81</v>
      </c>
      <c r="AY577" s="18" t="s">
        <v>154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8" t="s">
        <v>79</v>
      </c>
      <c r="BK577" s="226">
        <f>ROUND(I577*H577,2)</f>
        <v>0</v>
      </c>
      <c r="BL577" s="18" t="s">
        <v>256</v>
      </c>
      <c r="BM577" s="225" t="s">
        <v>860</v>
      </c>
    </row>
    <row r="578" s="2" customFormat="1">
      <c r="A578" s="39"/>
      <c r="B578" s="40"/>
      <c r="C578" s="41"/>
      <c r="D578" s="227" t="s">
        <v>164</v>
      </c>
      <c r="E578" s="41"/>
      <c r="F578" s="228" t="s">
        <v>859</v>
      </c>
      <c r="G578" s="41"/>
      <c r="H578" s="41"/>
      <c r="I578" s="229"/>
      <c r="J578" s="41"/>
      <c r="K578" s="41"/>
      <c r="L578" s="45"/>
      <c r="M578" s="230"/>
      <c r="N578" s="231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164</v>
      </c>
      <c r="AU578" s="18" t="s">
        <v>81</v>
      </c>
    </row>
    <row r="579" s="13" customFormat="1">
      <c r="A579" s="13"/>
      <c r="B579" s="234"/>
      <c r="C579" s="235"/>
      <c r="D579" s="227" t="s">
        <v>168</v>
      </c>
      <c r="E579" s="236" t="s">
        <v>19</v>
      </c>
      <c r="F579" s="237" t="s">
        <v>832</v>
      </c>
      <c r="G579" s="235"/>
      <c r="H579" s="238">
        <v>5.7400000000000002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168</v>
      </c>
      <c r="AU579" s="244" t="s">
        <v>81</v>
      </c>
      <c r="AV579" s="13" t="s">
        <v>81</v>
      </c>
      <c r="AW579" s="13" t="s">
        <v>33</v>
      </c>
      <c r="AX579" s="13" t="s">
        <v>72</v>
      </c>
      <c r="AY579" s="244" t="s">
        <v>154</v>
      </c>
    </row>
    <row r="580" s="14" customFormat="1">
      <c r="A580" s="14"/>
      <c r="B580" s="245"/>
      <c r="C580" s="246"/>
      <c r="D580" s="227" t="s">
        <v>168</v>
      </c>
      <c r="E580" s="247" t="s">
        <v>19</v>
      </c>
      <c r="F580" s="248" t="s">
        <v>171</v>
      </c>
      <c r="G580" s="246"/>
      <c r="H580" s="249">
        <v>5.7400000000000002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168</v>
      </c>
      <c r="AU580" s="255" t="s">
        <v>81</v>
      </c>
      <c r="AV580" s="14" t="s">
        <v>162</v>
      </c>
      <c r="AW580" s="14" t="s">
        <v>33</v>
      </c>
      <c r="AX580" s="14" t="s">
        <v>79</v>
      </c>
      <c r="AY580" s="255" t="s">
        <v>154</v>
      </c>
    </row>
    <row r="581" s="2" customFormat="1" ht="16.5" customHeight="1">
      <c r="A581" s="39"/>
      <c r="B581" s="40"/>
      <c r="C581" s="257" t="s">
        <v>861</v>
      </c>
      <c r="D581" s="257" t="s">
        <v>470</v>
      </c>
      <c r="E581" s="258" t="s">
        <v>862</v>
      </c>
      <c r="F581" s="259" t="s">
        <v>863</v>
      </c>
      <c r="G581" s="260" t="s">
        <v>160</v>
      </c>
      <c r="H581" s="261">
        <v>6.3140000000000001</v>
      </c>
      <c r="I581" s="262"/>
      <c r="J581" s="263">
        <f>ROUND(I581*H581,2)</f>
        <v>0</v>
      </c>
      <c r="K581" s="259" t="s">
        <v>648</v>
      </c>
      <c r="L581" s="264"/>
      <c r="M581" s="265" t="s">
        <v>19</v>
      </c>
      <c r="N581" s="266" t="s">
        <v>43</v>
      </c>
      <c r="O581" s="85"/>
      <c r="P581" s="223">
        <f>O581*H581</f>
        <v>0</v>
      </c>
      <c r="Q581" s="223">
        <v>0.0126</v>
      </c>
      <c r="R581" s="223">
        <f>Q581*H581</f>
        <v>0.079556399999999999</v>
      </c>
      <c r="S581" s="223">
        <v>0</v>
      </c>
      <c r="T581" s="224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5" t="s">
        <v>366</v>
      </c>
      <c r="AT581" s="225" t="s">
        <v>470</v>
      </c>
      <c r="AU581" s="225" t="s">
        <v>81</v>
      </c>
      <c r="AY581" s="18" t="s">
        <v>154</v>
      </c>
      <c r="BE581" s="226">
        <f>IF(N581="základní",J581,0)</f>
        <v>0</v>
      </c>
      <c r="BF581" s="226">
        <f>IF(N581="snížená",J581,0)</f>
        <v>0</v>
      </c>
      <c r="BG581" s="226">
        <f>IF(N581="zákl. přenesená",J581,0)</f>
        <v>0</v>
      </c>
      <c r="BH581" s="226">
        <f>IF(N581="sníž. přenesená",J581,0)</f>
        <v>0</v>
      </c>
      <c r="BI581" s="226">
        <f>IF(N581="nulová",J581,0)</f>
        <v>0</v>
      </c>
      <c r="BJ581" s="18" t="s">
        <v>79</v>
      </c>
      <c r="BK581" s="226">
        <f>ROUND(I581*H581,2)</f>
        <v>0</v>
      </c>
      <c r="BL581" s="18" t="s">
        <v>256</v>
      </c>
      <c r="BM581" s="225" t="s">
        <v>864</v>
      </c>
    </row>
    <row r="582" s="2" customFormat="1">
      <c r="A582" s="39"/>
      <c r="B582" s="40"/>
      <c r="C582" s="41"/>
      <c r="D582" s="227" t="s">
        <v>164</v>
      </c>
      <c r="E582" s="41"/>
      <c r="F582" s="228" t="s">
        <v>863</v>
      </c>
      <c r="G582" s="41"/>
      <c r="H582" s="41"/>
      <c r="I582" s="229"/>
      <c r="J582" s="41"/>
      <c r="K582" s="41"/>
      <c r="L582" s="45"/>
      <c r="M582" s="230"/>
      <c r="N582" s="231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164</v>
      </c>
      <c r="AU582" s="18" t="s">
        <v>81</v>
      </c>
    </row>
    <row r="583" s="13" customFormat="1">
      <c r="A583" s="13"/>
      <c r="B583" s="234"/>
      <c r="C583" s="235"/>
      <c r="D583" s="227" t="s">
        <v>168</v>
      </c>
      <c r="E583" s="236" t="s">
        <v>19</v>
      </c>
      <c r="F583" s="237" t="s">
        <v>832</v>
      </c>
      <c r="G583" s="235"/>
      <c r="H583" s="238">
        <v>5.7400000000000002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168</v>
      </c>
      <c r="AU583" s="244" t="s">
        <v>81</v>
      </c>
      <c r="AV583" s="13" t="s">
        <v>81</v>
      </c>
      <c r="AW583" s="13" t="s">
        <v>33</v>
      </c>
      <c r="AX583" s="13" t="s">
        <v>72</v>
      </c>
      <c r="AY583" s="244" t="s">
        <v>154</v>
      </c>
    </row>
    <row r="584" s="14" customFormat="1">
      <c r="A584" s="14"/>
      <c r="B584" s="245"/>
      <c r="C584" s="246"/>
      <c r="D584" s="227" t="s">
        <v>168</v>
      </c>
      <c r="E584" s="247" t="s">
        <v>19</v>
      </c>
      <c r="F584" s="248" t="s">
        <v>171</v>
      </c>
      <c r="G584" s="246"/>
      <c r="H584" s="249">
        <v>5.7400000000000002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168</v>
      </c>
      <c r="AU584" s="255" t="s">
        <v>81</v>
      </c>
      <c r="AV584" s="14" t="s">
        <v>162</v>
      </c>
      <c r="AW584" s="14" t="s">
        <v>33</v>
      </c>
      <c r="AX584" s="14" t="s">
        <v>72</v>
      </c>
      <c r="AY584" s="255" t="s">
        <v>154</v>
      </c>
    </row>
    <row r="585" s="13" customFormat="1">
      <c r="A585" s="13"/>
      <c r="B585" s="234"/>
      <c r="C585" s="235"/>
      <c r="D585" s="227" t="s">
        <v>168</v>
      </c>
      <c r="E585" s="236" t="s">
        <v>19</v>
      </c>
      <c r="F585" s="237" t="s">
        <v>865</v>
      </c>
      <c r="G585" s="235"/>
      <c r="H585" s="238">
        <v>6.3140000000000001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168</v>
      </c>
      <c r="AU585" s="244" t="s">
        <v>81</v>
      </c>
      <c r="AV585" s="13" t="s">
        <v>81</v>
      </c>
      <c r="AW585" s="13" t="s">
        <v>33</v>
      </c>
      <c r="AX585" s="13" t="s">
        <v>79</v>
      </c>
      <c r="AY585" s="244" t="s">
        <v>154</v>
      </c>
    </row>
    <row r="586" s="2" customFormat="1" ht="24.15" customHeight="1">
      <c r="A586" s="39"/>
      <c r="B586" s="40"/>
      <c r="C586" s="214" t="s">
        <v>866</v>
      </c>
      <c r="D586" s="214" t="s">
        <v>157</v>
      </c>
      <c r="E586" s="215" t="s">
        <v>867</v>
      </c>
      <c r="F586" s="216" t="s">
        <v>868</v>
      </c>
      <c r="G586" s="217" t="s">
        <v>356</v>
      </c>
      <c r="H586" s="218">
        <v>0.11</v>
      </c>
      <c r="I586" s="219"/>
      <c r="J586" s="220">
        <f>ROUND(I586*H586,2)</f>
        <v>0</v>
      </c>
      <c r="K586" s="216" t="s">
        <v>161</v>
      </c>
      <c r="L586" s="45"/>
      <c r="M586" s="221" t="s">
        <v>19</v>
      </c>
      <c r="N586" s="222" t="s">
        <v>43</v>
      </c>
      <c r="O586" s="85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5" t="s">
        <v>256</v>
      </c>
      <c r="AT586" s="225" t="s">
        <v>157</v>
      </c>
      <c r="AU586" s="225" t="s">
        <v>81</v>
      </c>
      <c r="AY586" s="18" t="s">
        <v>154</v>
      </c>
      <c r="BE586" s="226">
        <f>IF(N586="základní",J586,0)</f>
        <v>0</v>
      </c>
      <c r="BF586" s="226">
        <f>IF(N586="snížená",J586,0)</f>
        <v>0</v>
      </c>
      <c r="BG586" s="226">
        <f>IF(N586="zákl. přenesená",J586,0)</f>
        <v>0</v>
      </c>
      <c r="BH586" s="226">
        <f>IF(N586="sníž. přenesená",J586,0)</f>
        <v>0</v>
      </c>
      <c r="BI586" s="226">
        <f>IF(N586="nulová",J586,0)</f>
        <v>0</v>
      </c>
      <c r="BJ586" s="18" t="s">
        <v>79</v>
      </c>
      <c r="BK586" s="226">
        <f>ROUND(I586*H586,2)</f>
        <v>0</v>
      </c>
      <c r="BL586" s="18" t="s">
        <v>256</v>
      </c>
      <c r="BM586" s="225" t="s">
        <v>869</v>
      </c>
    </row>
    <row r="587" s="2" customFormat="1">
      <c r="A587" s="39"/>
      <c r="B587" s="40"/>
      <c r="C587" s="41"/>
      <c r="D587" s="227" t="s">
        <v>164</v>
      </c>
      <c r="E587" s="41"/>
      <c r="F587" s="228" t="s">
        <v>870</v>
      </c>
      <c r="G587" s="41"/>
      <c r="H587" s="41"/>
      <c r="I587" s="229"/>
      <c r="J587" s="41"/>
      <c r="K587" s="41"/>
      <c r="L587" s="45"/>
      <c r="M587" s="230"/>
      <c r="N587" s="231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164</v>
      </c>
      <c r="AU587" s="18" t="s">
        <v>81</v>
      </c>
    </row>
    <row r="588" s="2" customFormat="1">
      <c r="A588" s="39"/>
      <c r="B588" s="40"/>
      <c r="C588" s="41"/>
      <c r="D588" s="232" t="s">
        <v>166</v>
      </c>
      <c r="E588" s="41"/>
      <c r="F588" s="233" t="s">
        <v>871</v>
      </c>
      <c r="G588" s="41"/>
      <c r="H588" s="41"/>
      <c r="I588" s="229"/>
      <c r="J588" s="41"/>
      <c r="K588" s="41"/>
      <c r="L588" s="45"/>
      <c r="M588" s="230"/>
      <c r="N588" s="231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166</v>
      </c>
      <c r="AU588" s="18" t="s">
        <v>81</v>
      </c>
    </row>
    <row r="589" s="12" customFormat="1" ht="22.8" customHeight="1">
      <c r="A589" s="12"/>
      <c r="B589" s="198"/>
      <c r="C589" s="199"/>
      <c r="D589" s="200" t="s">
        <v>71</v>
      </c>
      <c r="E589" s="212" t="s">
        <v>872</v>
      </c>
      <c r="F589" s="212" t="s">
        <v>873</v>
      </c>
      <c r="G589" s="199"/>
      <c r="H589" s="199"/>
      <c r="I589" s="202"/>
      <c r="J589" s="213">
        <f>BK589</f>
        <v>0</v>
      </c>
      <c r="K589" s="199"/>
      <c r="L589" s="204"/>
      <c r="M589" s="205"/>
      <c r="N589" s="206"/>
      <c r="O589" s="206"/>
      <c r="P589" s="207">
        <f>SUM(P590:P616)</f>
        <v>0</v>
      </c>
      <c r="Q589" s="206"/>
      <c r="R589" s="207">
        <f>SUM(R590:R616)</f>
        <v>0.10102249999999999</v>
      </c>
      <c r="S589" s="206"/>
      <c r="T589" s="208">
        <f>SUM(T590:T616)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9" t="s">
        <v>81</v>
      </c>
      <c r="AT589" s="210" t="s">
        <v>71</v>
      </c>
      <c r="AU589" s="210" t="s">
        <v>79</v>
      </c>
      <c r="AY589" s="209" t="s">
        <v>154</v>
      </c>
      <c r="BK589" s="211">
        <f>SUM(BK590:BK616)</f>
        <v>0</v>
      </c>
    </row>
    <row r="590" s="2" customFormat="1" ht="24.15" customHeight="1">
      <c r="A590" s="39"/>
      <c r="B590" s="40"/>
      <c r="C590" s="214" t="s">
        <v>874</v>
      </c>
      <c r="D590" s="214" t="s">
        <v>157</v>
      </c>
      <c r="E590" s="215" t="s">
        <v>875</v>
      </c>
      <c r="F590" s="216" t="s">
        <v>876</v>
      </c>
      <c r="G590" s="217" t="s">
        <v>160</v>
      </c>
      <c r="H590" s="218">
        <v>202.04499999999999</v>
      </c>
      <c r="I590" s="219"/>
      <c r="J590" s="220">
        <f>ROUND(I590*H590,2)</f>
        <v>0</v>
      </c>
      <c r="K590" s="216" t="s">
        <v>161</v>
      </c>
      <c r="L590" s="45"/>
      <c r="M590" s="221" t="s">
        <v>19</v>
      </c>
      <c r="N590" s="222" t="s">
        <v>43</v>
      </c>
      <c r="O590" s="85"/>
      <c r="P590" s="223">
        <f>O590*H590</f>
        <v>0</v>
      </c>
      <c r="Q590" s="223">
        <v>0</v>
      </c>
      <c r="R590" s="223">
        <f>Q590*H590</f>
        <v>0</v>
      </c>
      <c r="S590" s="223">
        <v>0</v>
      </c>
      <c r="T590" s="224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5" t="s">
        <v>256</v>
      </c>
      <c r="AT590" s="225" t="s">
        <v>157</v>
      </c>
      <c r="AU590" s="225" t="s">
        <v>81</v>
      </c>
      <c r="AY590" s="18" t="s">
        <v>154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8" t="s">
        <v>79</v>
      </c>
      <c r="BK590" s="226">
        <f>ROUND(I590*H590,2)</f>
        <v>0</v>
      </c>
      <c r="BL590" s="18" t="s">
        <v>256</v>
      </c>
      <c r="BM590" s="225" t="s">
        <v>877</v>
      </c>
    </row>
    <row r="591" s="2" customFormat="1">
      <c r="A591" s="39"/>
      <c r="B591" s="40"/>
      <c r="C591" s="41"/>
      <c r="D591" s="227" t="s">
        <v>164</v>
      </c>
      <c r="E591" s="41"/>
      <c r="F591" s="228" t="s">
        <v>878</v>
      </c>
      <c r="G591" s="41"/>
      <c r="H591" s="41"/>
      <c r="I591" s="229"/>
      <c r="J591" s="41"/>
      <c r="K591" s="41"/>
      <c r="L591" s="45"/>
      <c r="M591" s="230"/>
      <c r="N591" s="231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164</v>
      </c>
      <c r="AU591" s="18" t="s">
        <v>81</v>
      </c>
    </row>
    <row r="592" s="2" customFormat="1">
      <c r="A592" s="39"/>
      <c r="B592" s="40"/>
      <c r="C592" s="41"/>
      <c r="D592" s="232" t="s">
        <v>166</v>
      </c>
      <c r="E592" s="41"/>
      <c r="F592" s="233" t="s">
        <v>879</v>
      </c>
      <c r="G592" s="41"/>
      <c r="H592" s="41"/>
      <c r="I592" s="229"/>
      <c r="J592" s="41"/>
      <c r="K592" s="41"/>
      <c r="L592" s="45"/>
      <c r="M592" s="230"/>
      <c r="N592" s="231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166</v>
      </c>
      <c r="AU592" s="18" t="s">
        <v>81</v>
      </c>
    </row>
    <row r="593" s="13" customFormat="1">
      <c r="A593" s="13"/>
      <c r="B593" s="234"/>
      <c r="C593" s="235"/>
      <c r="D593" s="227" t="s">
        <v>168</v>
      </c>
      <c r="E593" s="236" t="s">
        <v>19</v>
      </c>
      <c r="F593" s="237" t="s">
        <v>177</v>
      </c>
      <c r="G593" s="235"/>
      <c r="H593" s="238">
        <v>86.810000000000002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168</v>
      </c>
      <c r="AU593" s="244" t="s">
        <v>81</v>
      </c>
      <c r="AV593" s="13" t="s">
        <v>81</v>
      </c>
      <c r="AW593" s="13" t="s">
        <v>33</v>
      </c>
      <c r="AX593" s="13" t="s">
        <v>72</v>
      </c>
      <c r="AY593" s="244" t="s">
        <v>154</v>
      </c>
    </row>
    <row r="594" s="13" customFormat="1">
      <c r="A594" s="13"/>
      <c r="B594" s="234"/>
      <c r="C594" s="235"/>
      <c r="D594" s="227" t="s">
        <v>168</v>
      </c>
      <c r="E594" s="236" t="s">
        <v>19</v>
      </c>
      <c r="F594" s="237" t="s">
        <v>199</v>
      </c>
      <c r="G594" s="235"/>
      <c r="H594" s="238">
        <v>126.101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168</v>
      </c>
      <c r="AU594" s="244" t="s">
        <v>81</v>
      </c>
      <c r="AV594" s="13" t="s">
        <v>81</v>
      </c>
      <c r="AW594" s="13" t="s">
        <v>33</v>
      </c>
      <c r="AX594" s="13" t="s">
        <v>72</v>
      </c>
      <c r="AY594" s="244" t="s">
        <v>154</v>
      </c>
    </row>
    <row r="595" s="13" customFormat="1">
      <c r="A595" s="13"/>
      <c r="B595" s="234"/>
      <c r="C595" s="235"/>
      <c r="D595" s="227" t="s">
        <v>168</v>
      </c>
      <c r="E595" s="236" t="s">
        <v>19</v>
      </c>
      <c r="F595" s="237" t="s">
        <v>200</v>
      </c>
      <c r="G595" s="235"/>
      <c r="H595" s="238">
        <v>-3.5459999999999998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168</v>
      </c>
      <c r="AU595" s="244" t="s">
        <v>81</v>
      </c>
      <c r="AV595" s="13" t="s">
        <v>81</v>
      </c>
      <c r="AW595" s="13" t="s">
        <v>33</v>
      </c>
      <c r="AX595" s="13" t="s">
        <v>72</v>
      </c>
      <c r="AY595" s="244" t="s">
        <v>154</v>
      </c>
    </row>
    <row r="596" s="13" customFormat="1">
      <c r="A596" s="13"/>
      <c r="B596" s="234"/>
      <c r="C596" s="235"/>
      <c r="D596" s="227" t="s">
        <v>168</v>
      </c>
      <c r="E596" s="236" t="s">
        <v>19</v>
      </c>
      <c r="F596" s="237" t="s">
        <v>201</v>
      </c>
      <c r="G596" s="235"/>
      <c r="H596" s="238">
        <v>-22.559999999999999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168</v>
      </c>
      <c r="AU596" s="244" t="s">
        <v>81</v>
      </c>
      <c r="AV596" s="13" t="s">
        <v>81</v>
      </c>
      <c r="AW596" s="13" t="s">
        <v>33</v>
      </c>
      <c r="AX596" s="13" t="s">
        <v>72</v>
      </c>
      <c r="AY596" s="244" t="s">
        <v>154</v>
      </c>
    </row>
    <row r="597" s="13" customFormat="1">
      <c r="A597" s="13"/>
      <c r="B597" s="234"/>
      <c r="C597" s="235"/>
      <c r="D597" s="227" t="s">
        <v>168</v>
      </c>
      <c r="E597" s="236" t="s">
        <v>19</v>
      </c>
      <c r="F597" s="237" t="s">
        <v>880</v>
      </c>
      <c r="G597" s="235"/>
      <c r="H597" s="238">
        <v>15.24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168</v>
      </c>
      <c r="AU597" s="244" t="s">
        <v>81</v>
      </c>
      <c r="AV597" s="13" t="s">
        <v>81</v>
      </c>
      <c r="AW597" s="13" t="s">
        <v>33</v>
      </c>
      <c r="AX597" s="13" t="s">
        <v>72</v>
      </c>
      <c r="AY597" s="244" t="s">
        <v>154</v>
      </c>
    </row>
    <row r="598" s="14" customFormat="1">
      <c r="A598" s="14"/>
      <c r="B598" s="245"/>
      <c r="C598" s="246"/>
      <c r="D598" s="227" t="s">
        <v>168</v>
      </c>
      <c r="E598" s="247" t="s">
        <v>19</v>
      </c>
      <c r="F598" s="248" t="s">
        <v>171</v>
      </c>
      <c r="G598" s="246"/>
      <c r="H598" s="249">
        <v>202.04499999999999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168</v>
      </c>
      <c r="AU598" s="255" t="s">
        <v>81</v>
      </c>
      <c r="AV598" s="14" t="s">
        <v>162</v>
      </c>
      <c r="AW598" s="14" t="s">
        <v>33</v>
      </c>
      <c r="AX598" s="14" t="s">
        <v>79</v>
      </c>
      <c r="AY598" s="255" t="s">
        <v>154</v>
      </c>
    </row>
    <row r="599" s="2" customFormat="1" ht="24.15" customHeight="1">
      <c r="A599" s="39"/>
      <c r="B599" s="40"/>
      <c r="C599" s="214" t="s">
        <v>881</v>
      </c>
      <c r="D599" s="214" t="s">
        <v>157</v>
      </c>
      <c r="E599" s="215" t="s">
        <v>882</v>
      </c>
      <c r="F599" s="216" t="s">
        <v>883</v>
      </c>
      <c r="G599" s="217" t="s">
        <v>160</v>
      </c>
      <c r="H599" s="218">
        <v>202.04499999999999</v>
      </c>
      <c r="I599" s="219"/>
      <c r="J599" s="220">
        <f>ROUND(I599*H599,2)</f>
        <v>0</v>
      </c>
      <c r="K599" s="216" t="s">
        <v>161</v>
      </c>
      <c r="L599" s="45"/>
      <c r="M599" s="221" t="s">
        <v>19</v>
      </c>
      <c r="N599" s="222" t="s">
        <v>43</v>
      </c>
      <c r="O599" s="85"/>
      <c r="P599" s="223">
        <f>O599*H599</f>
        <v>0</v>
      </c>
      <c r="Q599" s="223">
        <v>0.00021000000000000001</v>
      </c>
      <c r="R599" s="223">
        <f>Q599*H599</f>
        <v>0.04242945</v>
      </c>
      <c r="S599" s="223">
        <v>0</v>
      </c>
      <c r="T599" s="224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5" t="s">
        <v>256</v>
      </c>
      <c r="AT599" s="225" t="s">
        <v>157</v>
      </c>
      <c r="AU599" s="225" t="s">
        <v>81</v>
      </c>
      <c r="AY599" s="18" t="s">
        <v>154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8" t="s">
        <v>79</v>
      </c>
      <c r="BK599" s="226">
        <f>ROUND(I599*H599,2)</f>
        <v>0</v>
      </c>
      <c r="BL599" s="18" t="s">
        <v>256</v>
      </c>
      <c r="BM599" s="225" t="s">
        <v>884</v>
      </c>
    </row>
    <row r="600" s="2" customFormat="1">
      <c r="A600" s="39"/>
      <c r="B600" s="40"/>
      <c r="C600" s="41"/>
      <c r="D600" s="227" t="s">
        <v>164</v>
      </c>
      <c r="E600" s="41"/>
      <c r="F600" s="228" t="s">
        <v>885</v>
      </c>
      <c r="G600" s="41"/>
      <c r="H600" s="41"/>
      <c r="I600" s="229"/>
      <c r="J600" s="41"/>
      <c r="K600" s="41"/>
      <c r="L600" s="45"/>
      <c r="M600" s="230"/>
      <c r="N600" s="231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164</v>
      </c>
      <c r="AU600" s="18" t="s">
        <v>81</v>
      </c>
    </row>
    <row r="601" s="2" customFormat="1">
      <c r="A601" s="39"/>
      <c r="B601" s="40"/>
      <c r="C601" s="41"/>
      <c r="D601" s="232" t="s">
        <v>166</v>
      </c>
      <c r="E601" s="41"/>
      <c r="F601" s="233" t="s">
        <v>886</v>
      </c>
      <c r="G601" s="41"/>
      <c r="H601" s="41"/>
      <c r="I601" s="229"/>
      <c r="J601" s="41"/>
      <c r="K601" s="41"/>
      <c r="L601" s="45"/>
      <c r="M601" s="230"/>
      <c r="N601" s="231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166</v>
      </c>
      <c r="AU601" s="18" t="s">
        <v>81</v>
      </c>
    </row>
    <row r="602" s="13" customFormat="1">
      <c r="A602" s="13"/>
      <c r="B602" s="234"/>
      <c r="C602" s="235"/>
      <c r="D602" s="227" t="s">
        <v>168</v>
      </c>
      <c r="E602" s="236" t="s">
        <v>19</v>
      </c>
      <c r="F602" s="237" t="s">
        <v>177</v>
      </c>
      <c r="G602" s="235"/>
      <c r="H602" s="238">
        <v>86.810000000000002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168</v>
      </c>
      <c r="AU602" s="244" t="s">
        <v>81</v>
      </c>
      <c r="AV602" s="13" t="s">
        <v>81</v>
      </c>
      <c r="AW602" s="13" t="s">
        <v>33</v>
      </c>
      <c r="AX602" s="13" t="s">
        <v>72</v>
      </c>
      <c r="AY602" s="244" t="s">
        <v>154</v>
      </c>
    </row>
    <row r="603" s="13" customFormat="1">
      <c r="A603" s="13"/>
      <c r="B603" s="234"/>
      <c r="C603" s="235"/>
      <c r="D603" s="227" t="s">
        <v>168</v>
      </c>
      <c r="E603" s="236" t="s">
        <v>19</v>
      </c>
      <c r="F603" s="237" t="s">
        <v>199</v>
      </c>
      <c r="G603" s="235"/>
      <c r="H603" s="238">
        <v>126.101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168</v>
      </c>
      <c r="AU603" s="244" t="s">
        <v>81</v>
      </c>
      <c r="AV603" s="13" t="s">
        <v>81</v>
      </c>
      <c r="AW603" s="13" t="s">
        <v>33</v>
      </c>
      <c r="AX603" s="13" t="s">
        <v>72</v>
      </c>
      <c r="AY603" s="244" t="s">
        <v>154</v>
      </c>
    </row>
    <row r="604" s="13" customFormat="1">
      <c r="A604" s="13"/>
      <c r="B604" s="234"/>
      <c r="C604" s="235"/>
      <c r="D604" s="227" t="s">
        <v>168</v>
      </c>
      <c r="E604" s="236" t="s">
        <v>19</v>
      </c>
      <c r="F604" s="237" t="s">
        <v>200</v>
      </c>
      <c r="G604" s="235"/>
      <c r="H604" s="238">
        <v>-3.5459999999999998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168</v>
      </c>
      <c r="AU604" s="244" t="s">
        <v>81</v>
      </c>
      <c r="AV604" s="13" t="s">
        <v>81</v>
      </c>
      <c r="AW604" s="13" t="s">
        <v>33</v>
      </c>
      <c r="AX604" s="13" t="s">
        <v>72</v>
      </c>
      <c r="AY604" s="244" t="s">
        <v>154</v>
      </c>
    </row>
    <row r="605" s="13" customFormat="1">
      <c r="A605" s="13"/>
      <c r="B605" s="234"/>
      <c r="C605" s="235"/>
      <c r="D605" s="227" t="s">
        <v>168</v>
      </c>
      <c r="E605" s="236" t="s">
        <v>19</v>
      </c>
      <c r="F605" s="237" t="s">
        <v>201</v>
      </c>
      <c r="G605" s="235"/>
      <c r="H605" s="238">
        <v>-22.559999999999999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168</v>
      </c>
      <c r="AU605" s="244" t="s">
        <v>81</v>
      </c>
      <c r="AV605" s="13" t="s">
        <v>81</v>
      </c>
      <c r="AW605" s="13" t="s">
        <v>33</v>
      </c>
      <c r="AX605" s="13" t="s">
        <v>72</v>
      </c>
      <c r="AY605" s="244" t="s">
        <v>154</v>
      </c>
    </row>
    <row r="606" s="13" customFormat="1">
      <c r="A606" s="13"/>
      <c r="B606" s="234"/>
      <c r="C606" s="235"/>
      <c r="D606" s="227" t="s">
        <v>168</v>
      </c>
      <c r="E606" s="236" t="s">
        <v>19</v>
      </c>
      <c r="F606" s="237" t="s">
        <v>880</v>
      </c>
      <c r="G606" s="235"/>
      <c r="H606" s="238">
        <v>15.24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168</v>
      </c>
      <c r="AU606" s="244" t="s">
        <v>81</v>
      </c>
      <c r="AV606" s="13" t="s">
        <v>81</v>
      </c>
      <c r="AW606" s="13" t="s">
        <v>33</v>
      </c>
      <c r="AX606" s="13" t="s">
        <v>72</v>
      </c>
      <c r="AY606" s="244" t="s">
        <v>154</v>
      </c>
    </row>
    <row r="607" s="14" customFormat="1">
      <c r="A607" s="14"/>
      <c r="B607" s="245"/>
      <c r="C607" s="246"/>
      <c r="D607" s="227" t="s">
        <v>168</v>
      </c>
      <c r="E607" s="247" t="s">
        <v>19</v>
      </c>
      <c r="F607" s="248" t="s">
        <v>171</v>
      </c>
      <c r="G607" s="246"/>
      <c r="H607" s="249">
        <v>202.04499999999999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168</v>
      </c>
      <c r="AU607" s="255" t="s">
        <v>81</v>
      </c>
      <c r="AV607" s="14" t="s">
        <v>162</v>
      </c>
      <c r="AW607" s="14" t="s">
        <v>33</v>
      </c>
      <c r="AX607" s="14" t="s">
        <v>79</v>
      </c>
      <c r="AY607" s="255" t="s">
        <v>154</v>
      </c>
    </row>
    <row r="608" s="2" customFormat="1" ht="33" customHeight="1">
      <c r="A608" s="39"/>
      <c r="B608" s="40"/>
      <c r="C608" s="214" t="s">
        <v>887</v>
      </c>
      <c r="D608" s="214" t="s">
        <v>157</v>
      </c>
      <c r="E608" s="215" t="s">
        <v>888</v>
      </c>
      <c r="F608" s="216" t="s">
        <v>889</v>
      </c>
      <c r="G608" s="217" t="s">
        <v>160</v>
      </c>
      <c r="H608" s="218">
        <v>202.04499999999999</v>
      </c>
      <c r="I608" s="219"/>
      <c r="J608" s="220">
        <f>ROUND(I608*H608,2)</f>
        <v>0</v>
      </c>
      <c r="K608" s="216" t="s">
        <v>161</v>
      </c>
      <c r="L608" s="45"/>
      <c r="M608" s="221" t="s">
        <v>19</v>
      </c>
      <c r="N608" s="222" t="s">
        <v>43</v>
      </c>
      <c r="O608" s="85"/>
      <c r="P608" s="223">
        <f>O608*H608</f>
        <v>0</v>
      </c>
      <c r="Q608" s="223">
        <v>0.00029</v>
      </c>
      <c r="R608" s="223">
        <f>Q608*H608</f>
        <v>0.058593049999999994</v>
      </c>
      <c r="S608" s="223">
        <v>0</v>
      </c>
      <c r="T608" s="224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5" t="s">
        <v>256</v>
      </c>
      <c r="AT608" s="225" t="s">
        <v>157</v>
      </c>
      <c r="AU608" s="225" t="s">
        <v>81</v>
      </c>
      <c r="AY608" s="18" t="s">
        <v>154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8" t="s">
        <v>79</v>
      </c>
      <c r="BK608" s="226">
        <f>ROUND(I608*H608,2)</f>
        <v>0</v>
      </c>
      <c r="BL608" s="18" t="s">
        <v>256</v>
      </c>
      <c r="BM608" s="225" t="s">
        <v>890</v>
      </c>
    </row>
    <row r="609" s="2" customFormat="1">
      <c r="A609" s="39"/>
      <c r="B609" s="40"/>
      <c r="C609" s="41"/>
      <c r="D609" s="227" t="s">
        <v>164</v>
      </c>
      <c r="E609" s="41"/>
      <c r="F609" s="228" t="s">
        <v>891</v>
      </c>
      <c r="G609" s="41"/>
      <c r="H609" s="41"/>
      <c r="I609" s="229"/>
      <c r="J609" s="41"/>
      <c r="K609" s="41"/>
      <c r="L609" s="45"/>
      <c r="M609" s="230"/>
      <c r="N609" s="231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164</v>
      </c>
      <c r="AU609" s="18" t="s">
        <v>81</v>
      </c>
    </row>
    <row r="610" s="2" customFormat="1">
      <c r="A610" s="39"/>
      <c r="B610" s="40"/>
      <c r="C610" s="41"/>
      <c r="D610" s="232" t="s">
        <v>166</v>
      </c>
      <c r="E610" s="41"/>
      <c r="F610" s="233" t="s">
        <v>892</v>
      </c>
      <c r="G610" s="41"/>
      <c r="H610" s="41"/>
      <c r="I610" s="229"/>
      <c r="J610" s="41"/>
      <c r="K610" s="41"/>
      <c r="L610" s="45"/>
      <c r="M610" s="230"/>
      <c r="N610" s="231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166</v>
      </c>
      <c r="AU610" s="18" t="s">
        <v>81</v>
      </c>
    </row>
    <row r="611" s="13" customFormat="1">
      <c r="A611" s="13"/>
      <c r="B611" s="234"/>
      <c r="C611" s="235"/>
      <c r="D611" s="227" t="s">
        <v>168</v>
      </c>
      <c r="E611" s="236" t="s">
        <v>19</v>
      </c>
      <c r="F611" s="237" t="s">
        <v>177</v>
      </c>
      <c r="G611" s="235"/>
      <c r="H611" s="238">
        <v>86.810000000000002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168</v>
      </c>
      <c r="AU611" s="244" t="s">
        <v>81</v>
      </c>
      <c r="AV611" s="13" t="s">
        <v>81</v>
      </c>
      <c r="AW611" s="13" t="s">
        <v>33</v>
      </c>
      <c r="AX611" s="13" t="s">
        <v>72</v>
      </c>
      <c r="AY611" s="244" t="s">
        <v>154</v>
      </c>
    </row>
    <row r="612" s="13" customFormat="1">
      <c r="A612" s="13"/>
      <c r="B612" s="234"/>
      <c r="C612" s="235"/>
      <c r="D612" s="227" t="s">
        <v>168</v>
      </c>
      <c r="E612" s="236" t="s">
        <v>19</v>
      </c>
      <c r="F612" s="237" t="s">
        <v>199</v>
      </c>
      <c r="G612" s="235"/>
      <c r="H612" s="238">
        <v>126.101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168</v>
      </c>
      <c r="AU612" s="244" t="s">
        <v>81</v>
      </c>
      <c r="AV612" s="13" t="s">
        <v>81</v>
      </c>
      <c r="AW612" s="13" t="s">
        <v>33</v>
      </c>
      <c r="AX612" s="13" t="s">
        <v>72</v>
      </c>
      <c r="AY612" s="244" t="s">
        <v>154</v>
      </c>
    </row>
    <row r="613" s="13" customFormat="1">
      <c r="A613" s="13"/>
      <c r="B613" s="234"/>
      <c r="C613" s="235"/>
      <c r="D613" s="227" t="s">
        <v>168</v>
      </c>
      <c r="E613" s="236" t="s">
        <v>19</v>
      </c>
      <c r="F613" s="237" t="s">
        <v>200</v>
      </c>
      <c r="G613" s="235"/>
      <c r="H613" s="238">
        <v>-3.5459999999999998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168</v>
      </c>
      <c r="AU613" s="244" t="s">
        <v>81</v>
      </c>
      <c r="AV613" s="13" t="s">
        <v>81</v>
      </c>
      <c r="AW613" s="13" t="s">
        <v>33</v>
      </c>
      <c r="AX613" s="13" t="s">
        <v>72</v>
      </c>
      <c r="AY613" s="244" t="s">
        <v>154</v>
      </c>
    </row>
    <row r="614" s="13" customFormat="1">
      <c r="A614" s="13"/>
      <c r="B614" s="234"/>
      <c r="C614" s="235"/>
      <c r="D614" s="227" t="s">
        <v>168</v>
      </c>
      <c r="E614" s="236" t="s">
        <v>19</v>
      </c>
      <c r="F614" s="237" t="s">
        <v>201</v>
      </c>
      <c r="G614" s="235"/>
      <c r="H614" s="238">
        <v>-22.559999999999999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168</v>
      </c>
      <c r="AU614" s="244" t="s">
        <v>81</v>
      </c>
      <c r="AV614" s="13" t="s">
        <v>81</v>
      </c>
      <c r="AW614" s="13" t="s">
        <v>33</v>
      </c>
      <c r="AX614" s="13" t="s">
        <v>72</v>
      </c>
      <c r="AY614" s="244" t="s">
        <v>154</v>
      </c>
    </row>
    <row r="615" s="13" customFormat="1">
      <c r="A615" s="13"/>
      <c r="B615" s="234"/>
      <c r="C615" s="235"/>
      <c r="D615" s="227" t="s">
        <v>168</v>
      </c>
      <c r="E615" s="236" t="s">
        <v>19</v>
      </c>
      <c r="F615" s="237" t="s">
        <v>880</v>
      </c>
      <c r="G615" s="235"/>
      <c r="H615" s="238">
        <v>15.24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168</v>
      </c>
      <c r="AU615" s="244" t="s">
        <v>81</v>
      </c>
      <c r="AV615" s="13" t="s">
        <v>81</v>
      </c>
      <c r="AW615" s="13" t="s">
        <v>33</v>
      </c>
      <c r="AX615" s="13" t="s">
        <v>72</v>
      </c>
      <c r="AY615" s="244" t="s">
        <v>154</v>
      </c>
    </row>
    <row r="616" s="14" customFormat="1">
      <c r="A616" s="14"/>
      <c r="B616" s="245"/>
      <c r="C616" s="246"/>
      <c r="D616" s="227" t="s">
        <v>168</v>
      </c>
      <c r="E616" s="247" t="s">
        <v>19</v>
      </c>
      <c r="F616" s="248" t="s">
        <v>171</v>
      </c>
      <c r="G616" s="246"/>
      <c r="H616" s="249">
        <v>202.04499999999999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168</v>
      </c>
      <c r="AU616" s="255" t="s">
        <v>81</v>
      </c>
      <c r="AV616" s="14" t="s">
        <v>162</v>
      </c>
      <c r="AW616" s="14" t="s">
        <v>33</v>
      </c>
      <c r="AX616" s="14" t="s">
        <v>79</v>
      </c>
      <c r="AY616" s="255" t="s">
        <v>154</v>
      </c>
    </row>
    <row r="617" s="12" customFormat="1" ht="22.8" customHeight="1">
      <c r="A617" s="12"/>
      <c r="B617" s="198"/>
      <c r="C617" s="199"/>
      <c r="D617" s="200" t="s">
        <v>71</v>
      </c>
      <c r="E617" s="212" t="s">
        <v>893</v>
      </c>
      <c r="F617" s="212" t="s">
        <v>894</v>
      </c>
      <c r="G617" s="199"/>
      <c r="H617" s="199"/>
      <c r="I617" s="202"/>
      <c r="J617" s="213">
        <f>BK617</f>
        <v>0</v>
      </c>
      <c r="K617" s="199"/>
      <c r="L617" s="204"/>
      <c r="M617" s="205"/>
      <c r="N617" s="206"/>
      <c r="O617" s="206"/>
      <c r="P617" s="207">
        <f>SUM(P618:P627)</f>
        <v>0</v>
      </c>
      <c r="Q617" s="206"/>
      <c r="R617" s="207">
        <f>SUM(R618:R627)</f>
        <v>0.1035504</v>
      </c>
      <c r="S617" s="206"/>
      <c r="T617" s="208">
        <f>SUM(T618:T627)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09" t="s">
        <v>81</v>
      </c>
      <c r="AT617" s="210" t="s">
        <v>71</v>
      </c>
      <c r="AU617" s="210" t="s">
        <v>79</v>
      </c>
      <c r="AY617" s="209" t="s">
        <v>154</v>
      </c>
      <c r="BK617" s="211">
        <f>SUM(BK618:BK627)</f>
        <v>0</v>
      </c>
    </row>
    <row r="618" s="2" customFormat="1" ht="21.75" customHeight="1">
      <c r="A618" s="39"/>
      <c r="B618" s="40"/>
      <c r="C618" s="214" t="s">
        <v>895</v>
      </c>
      <c r="D618" s="214" t="s">
        <v>157</v>
      </c>
      <c r="E618" s="215" t="s">
        <v>896</v>
      </c>
      <c r="F618" s="216" t="s">
        <v>897</v>
      </c>
      <c r="G618" s="217" t="s">
        <v>399</v>
      </c>
      <c r="H618" s="218">
        <v>4</v>
      </c>
      <c r="I618" s="219"/>
      <c r="J618" s="220">
        <f>ROUND(I618*H618,2)</f>
        <v>0</v>
      </c>
      <c r="K618" s="216" t="s">
        <v>161</v>
      </c>
      <c r="L618" s="45"/>
      <c r="M618" s="221" t="s">
        <v>19</v>
      </c>
      <c r="N618" s="222" t="s">
        <v>43</v>
      </c>
      <c r="O618" s="85"/>
      <c r="P618" s="223">
        <f>O618*H618</f>
        <v>0</v>
      </c>
      <c r="Q618" s="223">
        <v>0</v>
      </c>
      <c r="R618" s="223">
        <f>Q618*H618</f>
        <v>0</v>
      </c>
      <c r="S618" s="223">
        <v>0</v>
      </c>
      <c r="T618" s="224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5" t="s">
        <v>256</v>
      </c>
      <c r="AT618" s="225" t="s">
        <v>157</v>
      </c>
      <c r="AU618" s="225" t="s">
        <v>81</v>
      </c>
      <c r="AY618" s="18" t="s">
        <v>154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8" t="s">
        <v>79</v>
      </c>
      <c r="BK618" s="226">
        <f>ROUND(I618*H618,2)</f>
        <v>0</v>
      </c>
      <c r="BL618" s="18" t="s">
        <v>256</v>
      </c>
      <c r="BM618" s="225" t="s">
        <v>898</v>
      </c>
    </row>
    <row r="619" s="2" customFormat="1">
      <c r="A619" s="39"/>
      <c r="B619" s="40"/>
      <c r="C619" s="41"/>
      <c r="D619" s="227" t="s">
        <v>164</v>
      </c>
      <c r="E619" s="41"/>
      <c r="F619" s="228" t="s">
        <v>899</v>
      </c>
      <c r="G619" s="41"/>
      <c r="H619" s="41"/>
      <c r="I619" s="229"/>
      <c r="J619" s="41"/>
      <c r="K619" s="41"/>
      <c r="L619" s="45"/>
      <c r="M619" s="230"/>
      <c r="N619" s="231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164</v>
      </c>
      <c r="AU619" s="18" t="s">
        <v>81</v>
      </c>
    </row>
    <row r="620" s="2" customFormat="1">
      <c r="A620" s="39"/>
      <c r="B620" s="40"/>
      <c r="C620" s="41"/>
      <c r="D620" s="232" t="s">
        <v>166</v>
      </c>
      <c r="E620" s="41"/>
      <c r="F620" s="233" t="s">
        <v>900</v>
      </c>
      <c r="G620" s="41"/>
      <c r="H620" s="41"/>
      <c r="I620" s="229"/>
      <c r="J620" s="41"/>
      <c r="K620" s="41"/>
      <c r="L620" s="45"/>
      <c r="M620" s="230"/>
      <c r="N620" s="231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166</v>
      </c>
      <c r="AU620" s="18" t="s">
        <v>81</v>
      </c>
    </row>
    <row r="621" s="2" customFormat="1" ht="37.8" customHeight="1">
      <c r="A621" s="39"/>
      <c r="B621" s="40"/>
      <c r="C621" s="257" t="s">
        <v>901</v>
      </c>
      <c r="D621" s="257" t="s">
        <v>470</v>
      </c>
      <c r="E621" s="258" t="s">
        <v>902</v>
      </c>
      <c r="F621" s="259" t="s">
        <v>903</v>
      </c>
      <c r="G621" s="260" t="s">
        <v>160</v>
      </c>
      <c r="H621" s="261">
        <v>22.559999999999999</v>
      </c>
      <c r="I621" s="262"/>
      <c r="J621" s="263">
        <f>ROUND(I621*H621,2)</f>
        <v>0</v>
      </c>
      <c r="K621" s="259" t="s">
        <v>161</v>
      </c>
      <c r="L621" s="264"/>
      <c r="M621" s="265" t="s">
        <v>19</v>
      </c>
      <c r="N621" s="266" t="s">
        <v>43</v>
      </c>
      <c r="O621" s="85"/>
      <c r="P621" s="223">
        <f>O621*H621</f>
        <v>0</v>
      </c>
      <c r="Q621" s="223">
        <v>0.0045900000000000003</v>
      </c>
      <c r="R621" s="223">
        <f>Q621*H621</f>
        <v>0.1035504</v>
      </c>
      <c r="S621" s="223">
        <v>0</v>
      </c>
      <c r="T621" s="224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5" t="s">
        <v>366</v>
      </c>
      <c r="AT621" s="225" t="s">
        <v>470</v>
      </c>
      <c r="AU621" s="225" t="s">
        <v>81</v>
      </c>
      <c r="AY621" s="18" t="s">
        <v>154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8" t="s">
        <v>79</v>
      </c>
      <c r="BK621" s="226">
        <f>ROUND(I621*H621,2)</f>
        <v>0</v>
      </c>
      <c r="BL621" s="18" t="s">
        <v>256</v>
      </c>
      <c r="BM621" s="225" t="s">
        <v>904</v>
      </c>
    </row>
    <row r="622" s="2" customFormat="1">
      <c r="A622" s="39"/>
      <c r="B622" s="40"/>
      <c r="C622" s="41"/>
      <c r="D622" s="227" t="s">
        <v>164</v>
      </c>
      <c r="E622" s="41"/>
      <c r="F622" s="228" t="s">
        <v>903</v>
      </c>
      <c r="G622" s="41"/>
      <c r="H622" s="41"/>
      <c r="I622" s="229"/>
      <c r="J622" s="41"/>
      <c r="K622" s="41"/>
      <c r="L622" s="45"/>
      <c r="M622" s="230"/>
      <c r="N622" s="231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164</v>
      </c>
      <c r="AU622" s="18" t="s">
        <v>81</v>
      </c>
    </row>
    <row r="623" s="13" customFormat="1">
      <c r="A623" s="13"/>
      <c r="B623" s="234"/>
      <c r="C623" s="235"/>
      <c r="D623" s="227" t="s">
        <v>168</v>
      </c>
      <c r="E623" s="236" t="s">
        <v>19</v>
      </c>
      <c r="F623" s="237" t="s">
        <v>905</v>
      </c>
      <c r="G623" s="235"/>
      <c r="H623" s="238">
        <v>22.559999999999999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168</v>
      </c>
      <c r="AU623" s="244" t="s">
        <v>81</v>
      </c>
      <c r="AV623" s="13" t="s">
        <v>81</v>
      </c>
      <c r="AW623" s="13" t="s">
        <v>33</v>
      </c>
      <c r="AX623" s="13" t="s">
        <v>72</v>
      </c>
      <c r="AY623" s="244" t="s">
        <v>154</v>
      </c>
    </row>
    <row r="624" s="14" customFormat="1">
      <c r="A624" s="14"/>
      <c r="B624" s="245"/>
      <c r="C624" s="246"/>
      <c r="D624" s="227" t="s">
        <v>168</v>
      </c>
      <c r="E624" s="247" t="s">
        <v>19</v>
      </c>
      <c r="F624" s="248" t="s">
        <v>171</v>
      </c>
      <c r="G624" s="246"/>
      <c r="H624" s="249">
        <v>22.559999999999999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168</v>
      </c>
      <c r="AU624" s="255" t="s">
        <v>81</v>
      </c>
      <c r="AV624" s="14" t="s">
        <v>162</v>
      </c>
      <c r="AW624" s="14" t="s">
        <v>33</v>
      </c>
      <c r="AX624" s="14" t="s">
        <v>79</v>
      </c>
      <c r="AY624" s="255" t="s">
        <v>154</v>
      </c>
    </row>
    <row r="625" s="2" customFormat="1" ht="24.15" customHeight="1">
      <c r="A625" s="39"/>
      <c r="B625" s="40"/>
      <c r="C625" s="214" t="s">
        <v>906</v>
      </c>
      <c r="D625" s="214" t="s">
        <v>157</v>
      </c>
      <c r="E625" s="215" t="s">
        <v>907</v>
      </c>
      <c r="F625" s="216" t="s">
        <v>908</v>
      </c>
      <c r="G625" s="217" t="s">
        <v>356</v>
      </c>
      <c r="H625" s="218">
        <v>0.123</v>
      </c>
      <c r="I625" s="219"/>
      <c r="J625" s="220">
        <f>ROUND(I625*H625,2)</f>
        <v>0</v>
      </c>
      <c r="K625" s="216" t="s">
        <v>161</v>
      </c>
      <c r="L625" s="45"/>
      <c r="M625" s="221" t="s">
        <v>19</v>
      </c>
      <c r="N625" s="222" t="s">
        <v>43</v>
      </c>
      <c r="O625" s="85"/>
      <c r="P625" s="223">
        <f>O625*H625</f>
        <v>0</v>
      </c>
      <c r="Q625" s="223">
        <v>0</v>
      </c>
      <c r="R625" s="223">
        <f>Q625*H625</f>
        <v>0</v>
      </c>
      <c r="S625" s="223">
        <v>0</v>
      </c>
      <c r="T625" s="224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5" t="s">
        <v>256</v>
      </c>
      <c r="AT625" s="225" t="s">
        <v>157</v>
      </c>
      <c r="AU625" s="225" t="s">
        <v>81</v>
      </c>
      <c r="AY625" s="18" t="s">
        <v>154</v>
      </c>
      <c r="BE625" s="226">
        <f>IF(N625="základní",J625,0)</f>
        <v>0</v>
      </c>
      <c r="BF625" s="226">
        <f>IF(N625="snížená",J625,0)</f>
        <v>0</v>
      </c>
      <c r="BG625" s="226">
        <f>IF(N625="zákl. přenesená",J625,0)</f>
        <v>0</v>
      </c>
      <c r="BH625" s="226">
        <f>IF(N625="sníž. přenesená",J625,0)</f>
        <v>0</v>
      </c>
      <c r="BI625" s="226">
        <f>IF(N625="nulová",J625,0)</f>
        <v>0</v>
      </c>
      <c r="BJ625" s="18" t="s">
        <v>79</v>
      </c>
      <c r="BK625" s="226">
        <f>ROUND(I625*H625,2)</f>
        <v>0</v>
      </c>
      <c r="BL625" s="18" t="s">
        <v>256</v>
      </c>
      <c r="BM625" s="225" t="s">
        <v>909</v>
      </c>
    </row>
    <row r="626" s="2" customFormat="1">
      <c r="A626" s="39"/>
      <c r="B626" s="40"/>
      <c r="C626" s="41"/>
      <c r="D626" s="227" t="s">
        <v>164</v>
      </c>
      <c r="E626" s="41"/>
      <c r="F626" s="228" t="s">
        <v>910</v>
      </c>
      <c r="G626" s="41"/>
      <c r="H626" s="41"/>
      <c r="I626" s="229"/>
      <c r="J626" s="41"/>
      <c r="K626" s="41"/>
      <c r="L626" s="45"/>
      <c r="M626" s="230"/>
      <c r="N626" s="231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164</v>
      </c>
      <c r="AU626" s="18" t="s">
        <v>81</v>
      </c>
    </row>
    <row r="627" s="2" customFormat="1">
      <c r="A627" s="39"/>
      <c r="B627" s="40"/>
      <c r="C627" s="41"/>
      <c r="D627" s="232" t="s">
        <v>166</v>
      </c>
      <c r="E627" s="41"/>
      <c r="F627" s="233" t="s">
        <v>911</v>
      </c>
      <c r="G627" s="41"/>
      <c r="H627" s="41"/>
      <c r="I627" s="229"/>
      <c r="J627" s="41"/>
      <c r="K627" s="41"/>
      <c r="L627" s="45"/>
      <c r="M627" s="230"/>
      <c r="N627" s="231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166</v>
      </c>
      <c r="AU627" s="18" t="s">
        <v>81</v>
      </c>
    </row>
    <row r="628" s="12" customFormat="1" ht="25.92" customHeight="1">
      <c r="A628" s="12"/>
      <c r="B628" s="198"/>
      <c r="C628" s="199"/>
      <c r="D628" s="200" t="s">
        <v>71</v>
      </c>
      <c r="E628" s="201" t="s">
        <v>912</v>
      </c>
      <c r="F628" s="201" t="s">
        <v>913</v>
      </c>
      <c r="G628" s="199"/>
      <c r="H628" s="199"/>
      <c r="I628" s="202"/>
      <c r="J628" s="203">
        <f>BK628</f>
        <v>0</v>
      </c>
      <c r="K628" s="199"/>
      <c r="L628" s="204"/>
      <c r="M628" s="205"/>
      <c r="N628" s="206"/>
      <c r="O628" s="206"/>
      <c r="P628" s="207">
        <f>SUM(P629:P637)</f>
        <v>0</v>
      </c>
      <c r="Q628" s="206"/>
      <c r="R628" s="207">
        <f>SUM(R629:R637)</f>
        <v>0</v>
      </c>
      <c r="S628" s="206"/>
      <c r="T628" s="208">
        <f>SUM(T629:T637)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09" t="s">
        <v>162</v>
      </c>
      <c r="AT628" s="210" t="s">
        <v>71</v>
      </c>
      <c r="AU628" s="210" t="s">
        <v>72</v>
      </c>
      <c r="AY628" s="209" t="s">
        <v>154</v>
      </c>
      <c r="BK628" s="211">
        <f>SUM(BK629:BK637)</f>
        <v>0</v>
      </c>
    </row>
    <row r="629" s="2" customFormat="1" ht="16.5" customHeight="1">
      <c r="A629" s="39"/>
      <c r="B629" s="40"/>
      <c r="C629" s="214" t="s">
        <v>914</v>
      </c>
      <c r="D629" s="214" t="s">
        <v>157</v>
      </c>
      <c r="E629" s="215" t="s">
        <v>915</v>
      </c>
      <c r="F629" s="216" t="s">
        <v>916</v>
      </c>
      <c r="G629" s="217" t="s">
        <v>917</v>
      </c>
      <c r="H629" s="218">
        <v>32</v>
      </c>
      <c r="I629" s="219"/>
      <c r="J629" s="220">
        <f>ROUND(I629*H629,2)</f>
        <v>0</v>
      </c>
      <c r="K629" s="216" t="s">
        <v>161</v>
      </c>
      <c r="L629" s="45"/>
      <c r="M629" s="221" t="s">
        <v>19</v>
      </c>
      <c r="N629" s="222" t="s">
        <v>43</v>
      </c>
      <c r="O629" s="85"/>
      <c r="P629" s="223">
        <f>O629*H629</f>
        <v>0</v>
      </c>
      <c r="Q629" s="223">
        <v>0</v>
      </c>
      <c r="R629" s="223">
        <f>Q629*H629</f>
        <v>0</v>
      </c>
      <c r="S629" s="223">
        <v>0</v>
      </c>
      <c r="T629" s="224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5" t="s">
        <v>918</v>
      </c>
      <c r="AT629" s="225" t="s">
        <v>157</v>
      </c>
      <c r="AU629" s="225" t="s">
        <v>79</v>
      </c>
      <c r="AY629" s="18" t="s">
        <v>154</v>
      </c>
      <c r="BE629" s="226">
        <f>IF(N629="základní",J629,0)</f>
        <v>0</v>
      </c>
      <c r="BF629" s="226">
        <f>IF(N629="snížená",J629,0)</f>
        <v>0</v>
      </c>
      <c r="BG629" s="226">
        <f>IF(N629="zákl. přenesená",J629,0)</f>
        <v>0</v>
      </c>
      <c r="BH629" s="226">
        <f>IF(N629="sníž. přenesená",J629,0)</f>
        <v>0</v>
      </c>
      <c r="BI629" s="226">
        <f>IF(N629="nulová",J629,0)</f>
        <v>0</v>
      </c>
      <c r="BJ629" s="18" t="s">
        <v>79</v>
      </c>
      <c r="BK629" s="226">
        <f>ROUND(I629*H629,2)</f>
        <v>0</v>
      </c>
      <c r="BL629" s="18" t="s">
        <v>918</v>
      </c>
      <c r="BM629" s="225" t="s">
        <v>919</v>
      </c>
    </row>
    <row r="630" s="2" customFormat="1">
      <c r="A630" s="39"/>
      <c r="B630" s="40"/>
      <c r="C630" s="41"/>
      <c r="D630" s="227" t="s">
        <v>164</v>
      </c>
      <c r="E630" s="41"/>
      <c r="F630" s="228" t="s">
        <v>920</v>
      </c>
      <c r="G630" s="41"/>
      <c r="H630" s="41"/>
      <c r="I630" s="229"/>
      <c r="J630" s="41"/>
      <c r="K630" s="41"/>
      <c r="L630" s="45"/>
      <c r="M630" s="230"/>
      <c r="N630" s="231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164</v>
      </c>
      <c r="AU630" s="18" t="s">
        <v>79</v>
      </c>
    </row>
    <row r="631" s="2" customFormat="1">
      <c r="A631" s="39"/>
      <c r="B631" s="40"/>
      <c r="C631" s="41"/>
      <c r="D631" s="232" t="s">
        <v>166</v>
      </c>
      <c r="E631" s="41"/>
      <c r="F631" s="233" t="s">
        <v>921</v>
      </c>
      <c r="G631" s="41"/>
      <c r="H631" s="41"/>
      <c r="I631" s="229"/>
      <c r="J631" s="41"/>
      <c r="K631" s="41"/>
      <c r="L631" s="45"/>
      <c r="M631" s="230"/>
      <c r="N631" s="231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166</v>
      </c>
      <c r="AU631" s="18" t="s">
        <v>79</v>
      </c>
    </row>
    <row r="632" s="2" customFormat="1" ht="16.5" customHeight="1">
      <c r="A632" s="39"/>
      <c r="B632" s="40"/>
      <c r="C632" s="214" t="s">
        <v>922</v>
      </c>
      <c r="D632" s="214" t="s">
        <v>157</v>
      </c>
      <c r="E632" s="215" t="s">
        <v>923</v>
      </c>
      <c r="F632" s="216" t="s">
        <v>924</v>
      </c>
      <c r="G632" s="217" t="s">
        <v>917</v>
      </c>
      <c r="H632" s="218">
        <v>32</v>
      </c>
      <c r="I632" s="219"/>
      <c r="J632" s="220">
        <f>ROUND(I632*H632,2)</f>
        <v>0</v>
      </c>
      <c r="K632" s="216" t="s">
        <v>161</v>
      </c>
      <c r="L632" s="45"/>
      <c r="M632" s="221" t="s">
        <v>19</v>
      </c>
      <c r="N632" s="222" t="s">
        <v>43</v>
      </c>
      <c r="O632" s="85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918</v>
      </c>
      <c r="AT632" s="225" t="s">
        <v>157</v>
      </c>
      <c r="AU632" s="225" t="s">
        <v>79</v>
      </c>
      <c r="AY632" s="18" t="s">
        <v>154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79</v>
      </c>
      <c r="BK632" s="226">
        <f>ROUND(I632*H632,2)</f>
        <v>0</v>
      </c>
      <c r="BL632" s="18" t="s">
        <v>918</v>
      </c>
      <c r="BM632" s="225" t="s">
        <v>925</v>
      </c>
    </row>
    <row r="633" s="2" customFormat="1">
      <c r="A633" s="39"/>
      <c r="B633" s="40"/>
      <c r="C633" s="41"/>
      <c r="D633" s="227" t="s">
        <v>164</v>
      </c>
      <c r="E633" s="41"/>
      <c r="F633" s="228" t="s">
        <v>926</v>
      </c>
      <c r="G633" s="41"/>
      <c r="H633" s="41"/>
      <c r="I633" s="229"/>
      <c r="J633" s="41"/>
      <c r="K633" s="41"/>
      <c r="L633" s="45"/>
      <c r="M633" s="230"/>
      <c r="N633" s="231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164</v>
      </c>
      <c r="AU633" s="18" t="s">
        <v>79</v>
      </c>
    </row>
    <row r="634" s="2" customFormat="1">
      <c r="A634" s="39"/>
      <c r="B634" s="40"/>
      <c r="C634" s="41"/>
      <c r="D634" s="232" t="s">
        <v>166</v>
      </c>
      <c r="E634" s="41"/>
      <c r="F634" s="233" t="s">
        <v>927</v>
      </c>
      <c r="G634" s="41"/>
      <c r="H634" s="41"/>
      <c r="I634" s="229"/>
      <c r="J634" s="41"/>
      <c r="K634" s="41"/>
      <c r="L634" s="45"/>
      <c r="M634" s="230"/>
      <c r="N634" s="231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166</v>
      </c>
      <c r="AU634" s="18" t="s">
        <v>79</v>
      </c>
    </row>
    <row r="635" s="2" customFormat="1" ht="21.75" customHeight="1">
      <c r="A635" s="39"/>
      <c r="B635" s="40"/>
      <c r="C635" s="214" t="s">
        <v>928</v>
      </c>
      <c r="D635" s="214" t="s">
        <v>157</v>
      </c>
      <c r="E635" s="215" t="s">
        <v>929</v>
      </c>
      <c r="F635" s="216" t="s">
        <v>930</v>
      </c>
      <c r="G635" s="217" t="s">
        <v>917</v>
      </c>
      <c r="H635" s="218">
        <v>32</v>
      </c>
      <c r="I635" s="219"/>
      <c r="J635" s="220">
        <f>ROUND(I635*H635,2)</f>
        <v>0</v>
      </c>
      <c r="K635" s="216" t="s">
        <v>161</v>
      </c>
      <c r="L635" s="45"/>
      <c r="M635" s="221" t="s">
        <v>19</v>
      </c>
      <c r="N635" s="222" t="s">
        <v>43</v>
      </c>
      <c r="O635" s="85"/>
      <c r="P635" s="223">
        <f>O635*H635</f>
        <v>0</v>
      </c>
      <c r="Q635" s="223">
        <v>0</v>
      </c>
      <c r="R635" s="223">
        <f>Q635*H635</f>
        <v>0</v>
      </c>
      <c r="S635" s="223">
        <v>0</v>
      </c>
      <c r="T635" s="224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5" t="s">
        <v>918</v>
      </c>
      <c r="AT635" s="225" t="s">
        <v>157</v>
      </c>
      <c r="AU635" s="225" t="s">
        <v>79</v>
      </c>
      <c r="AY635" s="18" t="s">
        <v>154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8" t="s">
        <v>79</v>
      </c>
      <c r="BK635" s="226">
        <f>ROUND(I635*H635,2)</f>
        <v>0</v>
      </c>
      <c r="BL635" s="18" t="s">
        <v>918</v>
      </c>
      <c r="BM635" s="225" t="s">
        <v>931</v>
      </c>
    </row>
    <row r="636" s="2" customFormat="1">
      <c r="A636" s="39"/>
      <c r="B636" s="40"/>
      <c r="C636" s="41"/>
      <c r="D636" s="227" t="s">
        <v>164</v>
      </c>
      <c r="E636" s="41"/>
      <c r="F636" s="228" t="s">
        <v>932</v>
      </c>
      <c r="G636" s="41"/>
      <c r="H636" s="41"/>
      <c r="I636" s="229"/>
      <c r="J636" s="41"/>
      <c r="K636" s="41"/>
      <c r="L636" s="45"/>
      <c r="M636" s="230"/>
      <c r="N636" s="231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164</v>
      </c>
      <c r="AU636" s="18" t="s">
        <v>79</v>
      </c>
    </row>
    <row r="637" s="2" customFormat="1">
      <c r="A637" s="39"/>
      <c r="B637" s="40"/>
      <c r="C637" s="41"/>
      <c r="D637" s="232" t="s">
        <v>166</v>
      </c>
      <c r="E637" s="41"/>
      <c r="F637" s="233" t="s">
        <v>933</v>
      </c>
      <c r="G637" s="41"/>
      <c r="H637" s="41"/>
      <c r="I637" s="229"/>
      <c r="J637" s="41"/>
      <c r="K637" s="41"/>
      <c r="L637" s="45"/>
      <c r="M637" s="230"/>
      <c r="N637" s="231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166</v>
      </c>
      <c r="AU637" s="18" t="s">
        <v>79</v>
      </c>
    </row>
    <row r="638" s="12" customFormat="1" ht="25.92" customHeight="1">
      <c r="A638" s="12"/>
      <c r="B638" s="198"/>
      <c r="C638" s="199"/>
      <c r="D638" s="200" t="s">
        <v>71</v>
      </c>
      <c r="E638" s="201" t="s">
        <v>934</v>
      </c>
      <c r="F638" s="201" t="s">
        <v>935</v>
      </c>
      <c r="G638" s="199"/>
      <c r="H638" s="199"/>
      <c r="I638" s="202"/>
      <c r="J638" s="203">
        <f>BK638</f>
        <v>0</v>
      </c>
      <c r="K638" s="199"/>
      <c r="L638" s="204"/>
      <c r="M638" s="205"/>
      <c r="N638" s="206"/>
      <c r="O638" s="206"/>
      <c r="P638" s="207">
        <f>P639+P642+P645+P649</f>
        <v>0</v>
      </c>
      <c r="Q638" s="206"/>
      <c r="R638" s="207">
        <f>R639+R642+R645+R649</f>
        <v>0</v>
      </c>
      <c r="S638" s="206"/>
      <c r="T638" s="208">
        <f>T639+T642+T645+T649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09" t="s">
        <v>188</v>
      </c>
      <c r="AT638" s="210" t="s">
        <v>71</v>
      </c>
      <c r="AU638" s="210" t="s">
        <v>72</v>
      </c>
      <c r="AY638" s="209" t="s">
        <v>154</v>
      </c>
      <c r="BK638" s="211">
        <f>BK639+BK642+BK645+BK649</f>
        <v>0</v>
      </c>
    </row>
    <row r="639" s="12" customFormat="1" ht="22.8" customHeight="1">
      <c r="A639" s="12"/>
      <c r="B639" s="198"/>
      <c r="C639" s="199"/>
      <c r="D639" s="200" t="s">
        <v>71</v>
      </c>
      <c r="E639" s="212" t="s">
        <v>936</v>
      </c>
      <c r="F639" s="212" t="s">
        <v>937</v>
      </c>
      <c r="G639" s="199"/>
      <c r="H639" s="199"/>
      <c r="I639" s="202"/>
      <c r="J639" s="213">
        <f>BK639</f>
        <v>0</v>
      </c>
      <c r="K639" s="199"/>
      <c r="L639" s="204"/>
      <c r="M639" s="205"/>
      <c r="N639" s="206"/>
      <c r="O639" s="206"/>
      <c r="P639" s="207">
        <f>SUM(P640:P641)</f>
        <v>0</v>
      </c>
      <c r="Q639" s="206"/>
      <c r="R639" s="207">
        <f>SUM(R640:R641)</f>
        <v>0</v>
      </c>
      <c r="S639" s="206"/>
      <c r="T639" s="208">
        <f>SUM(T640:T641)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9" t="s">
        <v>188</v>
      </c>
      <c r="AT639" s="210" t="s">
        <v>71</v>
      </c>
      <c r="AU639" s="210" t="s">
        <v>79</v>
      </c>
      <c r="AY639" s="209" t="s">
        <v>154</v>
      </c>
      <c r="BK639" s="211">
        <f>SUM(BK640:BK641)</f>
        <v>0</v>
      </c>
    </row>
    <row r="640" s="2" customFormat="1" ht="16.5" customHeight="1">
      <c r="A640" s="39"/>
      <c r="B640" s="40"/>
      <c r="C640" s="214" t="s">
        <v>938</v>
      </c>
      <c r="D640" s="214" t="s">
        <v>157</v>
      </c>
      <c r="E640" s="215" t="s">
        <v>939</v>
      </c>
      <c r="F640" s="216" t="s">
        <v>940</v>
      </c>
      <c r="G640" s="217" t="s">
        <v>382</v>
      </c>
      <c r="H640" s="218">
        <v>1</v>
      </c>
      <c r="I640" s="219"/>
      <c r="J640" s="220">
        <f>ROUND(I640*H640,2)</f>
        <v>0</v>
      </c>
      <c r="K640" s="216" t="s">
        <v>648</v>
      </c>
      <c r="L640" s="45"/>
      <c r="M640" s="221" t="s">
        <v>19</v>
      </c>
      <c r="N640" s="222" t="s">
        <v>43</v>
      </c>
      <c r="O640" s="85"/>
      <c r="P640" s="223">
        <f>O640*H640</f>
        <v>0</v>
      </c>
      <c r="Q640" s="223">
        <v>0</v>
      </c>
      <c r="R640" s="223">
        <f>Q640*H640</f>
        <v>0</v>
      </c>
      <c r="S640" s="223">
        <v>0</v>
      </c>
      <c r="T640" s="224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5" t="s">
        <v>162</v>
      </c>
      <c r="AT640" s="225" t="s">
        <v>157</v>
      </c>
      <c r="AU640" s="225" t="s">
        <v>81</v>
      </c>
      <c r="AY640" s="18" t="s">
        <v>154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8" t="s">
        <v>79</v>
      </c>
      <c r="BK640" s="226">
        <f>ROUND(I640*H640,2)</f>
        <v>0</v>
      </c>
      <c r="BL640" s="18" t="s">
        <v>162</v>
      </c>
      <c r="BM640" s="225" t="s">
        <v>941</v>
      </c>
    </row>
    <row r="641" s="2" customFormat="1">
      <c r="A641" s="39"/>
      <c r="B641" s="40"/>
      <c r="C641" s="41"/>
      <c r="D641" s="227" t="s">
        <v>164</v>
      </c>
      <c r="E641" s="41"/>
      <c r="F641" s="228" t="s">
        <v>940</v>
      </c>
      <c r="G641" s="41"/>
      <c r="H641" s="41"/>
      <c r="I641" s="229"/>
      <c r="J641" s="41"/>
      <c r="K641" s="41"/>
      <c r="L641" s="45"/>
      <c r="M641" s="230"/>
      <c r="N641" s="231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164</v>
      </c>
      <c r="AU641" s="18" t="s">
        <v>81</v>
      </c>
    </row>
    <row r="642" s="12" customFormat="1" ht="22.8" customHeight="1">
      <c r="A642" s="12"/>
      <c r="B642" s="198"/>
      <c r="C642" s="199"/>
      <c r="D642" s="200" t="s">
        <v>71</v>
      </c>
      <c r="E642" s="212" t="s">
        <v>942</v>
      </c>
      <c r="F642" s="212" t="s">
        <v>943</v>
      </c>
      <c r="G642" s="199"/>
      <c r="H642" s="199"/>
      <c r="I642" s="202"/>
      <c r="J642" s="213">
        <f>BK642</f>
        <v>0</v>
      </c>
      <c r="K642" s="199"/>
      <c r="L642" s="204"/>
      <c r="M642" s="205"/>
      <c r="N642" s="206"/>
      <c r="O642" s="206"/>
      <c r="P642" s="207">
        <f>SUM(P643:P644)</f>
        <v>0</v>
      </c>
      <c r="Q642" s="206"/>
      <c r="R642" s="207">
        <f>SUM(R643:R644)</f>
        <v>0</v>
      </c>
      <c r="S642" s="206"/>
      <c r="T642" s="208">
        <f>SUM(T643:T644)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09" t="s">
        <v>188</v>
      </c>
      <c r="AT642" s="210" t="s">
        <v>71</v>
      </c>
      <c r="AU642" s="210" t="s">
        <v>79</v>
      </c>
      <c r="AY642" s="209" t="s">
        <v>154</v>
      </c>
      <c r="BK642" s="211">
        <f>SUM(BK643:BK644)</f>
        <v>0</v>
      </c>
    </row>
    <row r="643" s="2" customFormat="1" ht="24.15" customHeight="1">
      <c r="A643" s="39"/>
      <c r="B643" s="40"/>
      <c r="C643" s="214" t="s">
        <v>944</v>
      </c>
      <c r="D643" s="214" t="s">
        <v>157</v>
      </c>
      <c r="E643" s="215" t="s">
        <v>945</v>
      </c>
      <c r="F643" s="216" t="s">
        <v>946</v>
      </c>
      <c r="G643" s="217" t="s">
        <v>382</v>
      </c>
      <c r="H643" s="218">
        <v>1</v>
      </c>
      <c r="I643" s="219"/>
      <c r="J643" s="220">
        <f>ROUND(I643*H643,2)</f>
        <v>0</v>
      </c>
      <c r="K643" s="216" t="s">
        <v>648</v>
      </c>
      <c r="L643" s="45"/>
      <c r="M643" s="221" t="s">
        <v>19</v>
      </c>
      <c r="N643" s="222" t="s">
        <v>43</v>
      </c>
      <c r="O643" s="85"/>
      <c r="P643" s="223">
        <f>O643*H643</f>
        <v>0</v>
      </c>
      <c r="Q643" s="223">
        <v>0</v>
      </c>
      <c r="R643" s="223">
        <f>Q643*H643</f>
        <v>0</v>
      </c>
      <c r="S643" s="223">
        <v>0</v>
      </c>
      <c r="T643" s="224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5" t="s">
        <v>162</v>
      </c>
      <c r="AT643" s="225" t="s">
        <v>157</v>
      </c>
      <c r="AU643" s="225" t="s">
        <v>81</v>
      </c>
      <c r="AY643" s="18" t="s">
        <v>154</v>
      </c>
      <c r="BE643" s="226">
        <f>IF(N643="základní",J643,0)</f>
        <v>0</v>
      </c>
      <c r="BF643" s="226">
        <f>IF(N643="snížená",J643,0)</f>
        <v>0</v>
      </c>
      <c r="BG643" s="226">
        <f>IF(N643="zákl. přenesená",J643,0)</f>
        <v>0</v>
      </c>
      <c r="BH643" s="226">
        <f>IF(N643="sníž. přenesená",J643,0)</f>
        <v>0</v>
      </c>
      <c r="BI643" s="226">
        <f>IF(N643="nulová",J643,0)</f>
        <v>0</v>
      </c>
      <c r="BJ643" s="18" t="s">
        <v>79</v>
      </c>
      <c r="BK643" s="226">
        <f>ROUND(I643*H643,2)</f>
        <v>0</v>
      </c>
      <c r="BL643" s="18" t="s">
        <v>162</v>
      </c>
      <c r="BM643" s="225" t="s">
        <v>947</v>
      </c>
    </row>
    <row r="644" s="2" customFormat="1">
      <c r="A644" s="39"/>
      <c r="B644" s="40"/>
      <c r="C644" s="41"/>
      <c r="D644" s="227" t="s">
        <v>164</v>
      </c>
      <c r="E644" s="41"/>
      <c r="F644" s="228" t="s">
        <v>946</v>
      </c>
      <c r="G644" s="41"/>
      <c r="H644" s="41"/>
      <c r="I644" s="229"/>
      <c r="J644" s="41"/>
      <c r="K644" s="41"/>
      <c r="L644" s="45"/>
      <c r="M644" s="230"/>
      <c r="N644" s="231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164</v>
      </c>
      <c r="AU644" s="18" t="s">
        <v>81</v>
      </c>
    </row>
    <row r="645" s="12" customFormat="1" ht="22.8" customHeight="1">
      <c r="A645" s="12"/>
      <c r="B645" s="198"/>
      <c r="C645" s="199"/>
      <c r="D645" s="200" t="s">
        <v>71</v>
      </c>
      <c r="E645" s="212" t="s">
        <v>948</v>
      </c>
      <c r="F645" s="212" t="s">
        <v>949</v>
      </c>
      <c r="G645" s="199"/>
      <c r="H645" s="199"/>
      <c r="I645" s="202"/>
      <c r="J645" s="213">
        <f>BK645</f>
        <v>0</v>
      </c>
      <c r="K645" s="199"/>
      <c r="L645" s="204"/>
      <c r="M645" s="205"/>
      <c r="N645" s="206"/>
      <c r="O645" s="206"/>
      <c r="P645" s="207">
        <f>SUM(P646:P648)</f>
        <v>0</v>
      </c>
      <c r="Q645" s="206"/>
      <c r="R645" s="207">
        <f>SUM(R646:R648)</f>
        <v>0</v>
      </c>
      <c r="S645" s="206"/>
      <c r="T645" s="208">
        <f>SUM(T646:T648)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9" t="s">
        <v>188</v>
      </c>
      <c r="AT645" s="210" t="s">
        <v>71</v>
      </c>
      <c r="AU645" s="210" t="s">
        <v>79</v>
      </c>
      <c r="AY645" s="209" t="s">
        <v>154</v>
      </c>
      <c r="BK645" s="211">
        <f>SUM(BK646:BK648)</f>
        <v>0</v>
      </c>
    </row>
    <row r="646" s="2" customFormat="1" ht="16.5" customHeight="1">
      <c r="A646" s="39"/>
      <c r="B646" s="40"/>
      <c r="C646" s="214" t="s">
        <v>950</v>
      </c>
      <c r="D646" s="214" t="s">
        <v>157</v>
      </c>
      <c r="E646" s="215" t="s">
        <v>951</v>
      </c>
      <c r="F646" s="216" t="s">
        <v>952</v>
      </c>
      <c r="G646" s="217" t="s">
        <v>953</v>
      </c>
      <c r="H646" s="267"/>
      <c r="I646" s="219"/>
      <c r="J646" s="220">
        <f>ROUND(I646*H646,2)</f>
        <v>0</v>
      </c>
      <c r="K646" s="216" t="s">
        <v>161</v>
      </c>
      <c r="L646" s="45"/>
      <c r="M646" s="221" t="s">
        <v>19</v>
      </c>
      <c r="N646" s="222" t="s">
        <v>43</v>
      </c>
      <c r="O646" s="85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5" t="s">
        <v>954</v>
      </c>
      <c r="AT646" s="225" t="s">
        <v>157</v>
      </c>
      <c r="AU646" s="225" t="s">
        <v>81</v>
      </c>
      <c r="AY646" s="18" t="s">
        <v>154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79</v>
      </c>
      <c r="BK646" s="226">
        <f>ROUND(I646*H646,2)</f>
        <v>0</v>
      </c>
      <c r="BL646" s="18" t="s">
        <v>954</v>
      </c>
      <c r="BM646" s="225" t="s">
        <v>955</v>
      </c>
    </row>
    <row r="647" s="2" customFormat="1">
      <c r="A647" s="39"/>
      <c r="B647" s="40"/>
      <c r="C647" s="41"/>
      <c r="D647" s="227" t="s">
        <v>164</v>
      </c>
      <c r="E647" s="41"/>
      <c r="F647" s="228" t="s">
        <v>952</v>
      </c>
      <c r="G647" s="41"/>
      <c r="H647" s="41"/>
      <c r="I647" s="229"/>
      <c r="J647" s="41"/>
      <c r="K647" s="41"/>
      <c r="L647" s="45"/>
      <c r="M647" s="230"/>
      <c r="N647" s="231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164</v>
      </c>
      <c r="AU647" s="18" t="s">
        <v>81</v>
      </c>
    </row>
    <row r="648" s="2" customFormat="1">
      <c r="A648" s="39"/>
      <c r="B648" s="40"/>
      <c r="C648" s="41"/>
      <c r="D648" s="232" t="s">
        <v>166</v>
      </c>
      <c r="E648" s="41"/>
      <c r="F648" s="233" t="s">
        <v>956</v>
      </c>
      <c r="G648" s="41"/>
      <c r="H648" s="41"/>
      <c r="I648" s="229"/>
      <c r="J648" s="41"/>
      <c r="K648" s="41"/>
      <c r="L648" s="45"/>
      <c r="M648" s="230"/>
      <c r="N648" s="231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166</v>
      </c>
      <c r="AU648" s="18" t="s">
        <v>81</v>
      </c>
    </row>
    <row r="649" s="12" customFormat="1" ht="22.8" customHeight="1">
      <c r="A649" s="12"/>
      <c r="B649" s="198"/>
      <c r="C649" s="199"/>
      <c r="D649" s="200" t="s">
        <v>71</v>
      </c>
      <c r="E649" s="212" t="s">
        <v>957</v>
      </c>
      <c r="F649" s="212" t="s">
        <v>958</v>
      </c>
      <c r="G649" s="199"/>
      <c r="H649" s="199"/>
      <c r="I649" s="202"/>
      <c r="J649" s="213">
        <f>BK649</f>
        <v>0</v>
      </c>
      <c r="K649" s="199"/>
      <c r="L649" s="204"/>
      <c r="M649" s="205"/>
      <c r="N649" s="206"/>
      <c r="O649" s="206"/>
      <c r="P649" s="207">
        <f>SUM(P650:P659)</f>
        <v>0</v>
      </c>
      <c r="Q649" s="206"/>
      <c r="R649" s="207">
        <f>SUM(R650:R659)</f>
        <v>0</v>
      </c>
      <c r="S649" s="206"/>
      <c r="T649" s="208">
        <f>SUM(T650:T659)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9" t="s">
        <v>188</v>
      </c>
      <c r="AT649" s="210" t="s">
        <v>71</v>
      </c>
      <c r="AU649" s="210" t="s">
        <v>79</v>
      </c>
      <c r="AY649" s="209" t="s">
        <v>154</v>
      </c>
      <c r="BK649" s="211">
        <f>SUM(BK650:BK659)</f>
        <v>0</v>
      </c>
    </row>
    <row r="650" s="2" customFormat="1" ht="16.5" customHeight="1">
      <c r="A650" s="39"/>
      <c r="B650" s="40"/>
      <c r="C650" s="214" t="s">
        <v>959</v>
      </c>
      <c r="D650" s="214" t="s">
        <v>157</v>
      </c>
      <c r="E650" s="215" t="s">
        <v>960</v>
      </c>
      <c r="F650" s="216" t="s">
        <v>958</v>
      </c>
      <c r="G650" s="217" t="s">
        <v>382</v>
      </c>
      <c r="H650" s="218">
        <v>1</v>
      </c>
      <c r="I650" s="219"/>
      <c r="J650" s="220">
        <f>ROUND(I650*H650,2)</f>
        <v>0</v>
      </c>
      <c r="K650" s="216" t="s">
        <v>648</v>
      </c>
      <c r="L650" s="45"/>
      <c r="M650" s="221" t="s">
        <v>19</v>
      </c>
      <c r="N650" s="222" t="s">
        <v>43</v>
      </c>
      <c r="O650" s="85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5" t="s">
        <v>162</v>
      </c>
      <c r="AT650" s="225" t="s">
        <v>157</v>
      </c>
      <c r="AU650" s="225" t="s">
        <v>81</v>
      </c>
      <c r="AY650" s="18" t="s">
        <v>154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79</v>
      </c>
      <c r="BK650" s="226">
        <f>ROUND(I650*H650,2)</f>
        <v>0</v>
      </c>
      <c r="BL650" s="18" t="s">
        <v>162</v>
      </c>
      <c r="BM650" s="225" t="s">
        <v>961</v>
      </c>
    </row>
    <row r="651" s="2" customFormat="1">
      <c r="A651" s="39"/>
      <c r="B651" s="40"/>
      <c r="C651" s="41"/>
      <c r="D651" s="227" t="s">
        <v>164</v>
      </c>
      <c r="E651" s="41"/>
      <c r="F651" s="228" t="s">
        <v>958</v>
      </c>
      <c r="G651" s="41"/>
      <c r="H651" s="41"/>
      <c r="I651" s="229"/>
      <c r="J651" s="41"/>
      <c r="K651" s="41"/>
      <c r="L651" s="45"/>
      <c r="M651" s="230"/>
      <c r="N651" s="231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164</v>
      </c>
      <c r="AU651" s="18" t="s">
        <v>81</v>
      </c>
    </row>
    <row r="652" s="2" customFormat="1" ht="16.5" customHeight="1">
      <c r="A652" s="39"/>
      <c r="B652" s="40"/>
      <c r="C652" s="214" t="s">
        <v>962</v>
      </c>
      <c r="D652" s="214" t="s">
        <v>157</v>
      </c>
      <c r="E652" s="215" t="s">
        <v>963</v>
      </c>
      <c r="F652" s="216" t="s">
        <v>964</v>
      </c>
      <c r="G652" s="217" t="s">
        <v>382</v>
      </c>
      <c r="H652" s="218">
        <v>1</v>
      </c>
      <c r="I652" s="219"/>
      <c r="J652" s="220">
        <f>ROUND(I652*H652,2)</f>
        <v>0</v>
      </c>
      <c r="K652" s="216" t="s">
        <v>648</v>
      </c>
      <c r="L652" s="45"/>
      <c r="M652" s="221" t="s">
        <v>19</v>
      </c>
      <c r="N652" s="222" t="s">
        <v>43</v>
      </c>
      <c r="O652" s="85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5" t="s">
        <v>162</v>
      </c>
      <c r="AT652" s="225" t="s">
        <v>157</v>
      </c>
      <c r="AU652" s="225" t="s">
        <v>81</v>
      </c>
      <c r="AY652" s="18" t="s">
        <v>154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8" t="s">
        <v>79</v>
      </c>
      <c r="BK652" s="226">
        <f>ROUND(I652*H652,2)</f>
        <v>0</v>
      </c>
      <c r="BL652" s="18" t="s">
        <v>162</v>
      </c>
      <c r="BM652" s="225" t="s">
        <v>965</v>
      </c>
    </row>
    <row r="653" s="2" customFormat="1">
      <c r="A653" s="39"/>
      <c r="B653" s="40"/>
      <c r="C653" s="41"/>
      <c r="D653" s="227" t="s">
        <v>164</v>
      </c>
      <c r="E653" s="41"/>
      <c r="F653" s="228" t="s">
        <v>964</v>
      </c>
      <c r="G653" s="41"/>
      <c r="H653" s="41"/>
      <c r="I653" s="229"/>
      <c r="J653" s="41"/>
      <c r="K653" s="41"/>
      <c r="L653" s="45"/>
      <c r="M653" s="230"/>
      <c r="N653" s="231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164</v>
      </c>
      <c r="AU653" s="18" t="s">
        <v>81</v>
      </c>
    </row>
    <row r="654" s="13" customFormat="1">
      <c r="A654" s="13"/>
      <c r="B654" s="234"/>
      <c r="C654" s="235"/>
      <c r="D654" s="227" t="s">
        <v>168</v>
      </c>
      <c r="E654" s="236" t="s">
        <v>19</v>
      </c>
      <c r="F654" s="237" t="s">
        <v>966</v>
      </c>
      <c r="G654" s="235"/>
      <c r="H654" s="238">
        <v>1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4" t="s">
        <v>168</v>
      </c>
      <c r="AU654" s="244" t="s">
        <v>81</v>
      </c>
      <c r="AV654" s="13" t="s">
        <v>81</v>
      </c>
      <c r="AW654" s="13" t="s">
        <v>33</v>
      </c>
      <c r="AX654" s="13" t="s">
        <v>72</v>
      </c>
      <c r="AY654" s="244" t="s">
        <v>154</v>
      </c>
    </row>
    <row r="655" s="14" customFormat="1">
      <c r="A655" s="14"/>
      <c r="B655" s="245"/>
      <c r="C655" s="246"/>
      <c r="D655" s="227" t="s">
        <v>168</v>
      </c>
      <c r="E655" s="247" t="s">
        <v>19</v>
      </c>
      <c r="F655" s="248" t="s">
        <v>171</v>
      </c>
      <c r="G655" s="246"/>
      <c r="H655" s="249">
        <v>1</v>
      </c>
      <c r="I655" s="250"/>
      <c r="J655" s="246"/>
      <c r="K655" s="246"/>
      <c r="L655" s="251"/>
      <c r="M655" s="252"/>
      <c r="N655" s="253"/>
      <c r="O655" s="253"/>
      <c r="P655" s="253"/>
      <c r="Q655" s="253"/>
      <c r="R655" s="253"/>
      <c r="S655" s="253"/>
      <c r="T655" s="25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5" t="s">
        <v>168</v>
      </c>
      <c r="AU655" s="255" t="s">
        <v>81</v>
      </c>
      <c r="AV655" s="14" t="s">
        <v>162</v>
      </c>
      <c r="AW655" s="14" t="s">
        <v>33</v>
      </c>
      <c r="AX655" s="14" t="s">
        <v>79</v>
      </c>
      <c r="AY655" s="255" t="s">
        <v>154</v>
      </c>
    </row>
    <row r="656" s="2" customFormat="1" ht="16.5" customHeight="1">
      <c r="A656" s="39"/>
      <c r="B656" s="40"/>
      <c r="C656" s="214" t="s">
        <v>967</v>
      </c>
      <c r="D656" s="214" t="s">
        <v>157</v>
      </c>
      <c r="E656" s="215" t="s">
        <v>968</v>
      </c>
      <c r="F656" s="216" t="s">
        <v>969</v>
      </c>
      <c r="G656" s="217" t="s">
        <v>382</v>
      </c>
      <c r="H656" s="218">
        <v>1</v>
      </c>
      <c r="I656" s="219"/>
      <c r="J656" s="220">
        <f>ROUND(I656*H656,2)</f>
        <v>0</v>
      </c>
      <c r="K656" s="216" t="s">
        <v>648</v>
      </c>
      <c r="L656" s="45"/>
      <c r="M656" s="221" t="s">
        <v>19</v>
      </c>
      <c r="N656" s="222" t="s">
        <v>43</v>
      </c>
      <c r="O656" s="85"/>
      <c r="P656" s="223">
        <f>O656*H656</f>
        <v>0</v>
      </c>
      <c r="Q656" s="223">
        <v>0</v>
      </c>
      <c r="R656" s="223">
        <f>Q656*H656</f>
        <v>0</v>
      </c>
      <c r="S656" s="223">
        <v>0</v>
      </c>
      <c r="T656" s="224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5" t="s">
        <v>162</v>
      </c>
      <c r="AT656" s="225" t="s">
        <v>157</v>
      </c>
      <c r="AU656" s="225" t="s">
        <v>81</v>
      </c>
      <c r="AY656" s="18" t="s">
        <v>154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8" t="s">
        <v>79</v>
      </c>
      <c r="BK656" s="226">
        <f>ROUND(I656*H656,2)</f>
        <v>0</v>
      </c>
      <c r="BL656" s="18" t="s">
        <v>162</v>
      </c>
      <c r="BM656" s="225" t="s">
        <v>970</v>
      </c>
    </row>
    <row r="657" s="2" customFormat="1">
      <c r="A657" s="39"/>
      <c r="B657" s="40"/>
      <c r="C657" s="41"/>
      <c r="D657" s="227" t="s">
        <v>164</v>
      </c>
      <c r="E657" s="41"/>
      <c r="F657" s="228" t="s">
        <v>969</v>
      </c>
      <c r="G657" s="41"/>
      <c r="H657" s="41"/>
      <c r="I657" s="229"/>
      <c r="J657" s="41"/>
      <c r="K657" s="41"/>
      <c r="L657" s="45"/>
      <c r="M657" s="230"/>
      <c r="N657" s="231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164</v>
      </c>
      <c r="AU657" s="18" t="s">
        <v>81</v>
      </c>
    </row>
    <row r="658" s="2" customFormat="1" ht="16.5" customHeight="1">
      <c r="A658" s="39"/>
      <c r="B658" s="40"/>
      <c r="C658" s="214" t="s">
        <v>971</v>
      </c>
      <c r="D658" s="214" t="s">
        <v>157</v>
      </c>
      <c r="E658" s="215" t="s">
        <v>972</v>
      </c>
      <c r="F658" s="216" t="s">
        <v>973</v>
      </c>
      <c r="G658" s="217" t="s">
        <v>382</v>
      </c>
      <c r="H658" s="218">
        <v>1</v>
      </c>
      <c r="I658" s="219"/>
      <c r="J658" s="220">
        <f>ROUND(I658*H658,2)</f>
        <v>0</v>
      </c>
      <c r="K658" s="216" t="s">
        <v>648</v>
      </c>
      <c r="L658" s="45"/>
      <c r="M658" s="221" t="s">
        <v>19</v>
      </c>
      <c r="N658" s="222" t="s">
        <v>43</v>
      </c>
      <c r="O658" s="85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5" t="s">
        <v>162</v>
      </c>
      <c r="AT658" s="225" t="s">
        <v>157</v>
      </c>
      <c r="AU658" s="225" t="s">
        <v>81</v>
      </c>
      <c r="AY658" s="18" t="s">
        <v>154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79</v>
      </c>
      <c r="BK658" s="226">
        <f>ROUND(I658*H658,2)</f>
        <v>0</v>
      </c>
      <c r="BL658" s="18" t="s">
        <v>162</v>
      </c>
      <c r="BM658" s="225" t="s">
        <v>974</v>
      </c>
    </row>
    <row r="659" s="2" customFormat="1">
      <c r="A659" s="39"/>
      <c r="B659" s="40"/>
      <c r="C659" s="41"/>
      <c r="D659" s="227" t="s">
        <v>164</v>
      </c>
      <c r="E659" s="41"/>
      <c r="F659" s="228" t="s">
        <v>973</v>
      </c>
      <c r="G659" s="41"/>
      <c r="H659" s="41"/>
      <c r="I659" s="229"/>
      <c r="J659" s="41"/>
      <c r="K659" s="41"/>
      <c r="L659" s="45"/>
      <c r="M659" s="268"/>
      <c r="N659" s="269"/>
      <c r="O659" s="270"/>
      <c r="P659" s="270"/>
      <c r="Q659" s="270"/>
      <c r="R659" s="270"/>
      <c r="S659" s="270"/>
      <c r="T659" s="271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164</v>
      </c>
      <c r="AU659" s="18" t="s">
        <v>81</v>
      </c>
    </row>
    <row r="660" s="2" customFormat="1" ht="6.96" customHeight="1">
      <c r="A660" s="39"/>
      <c r="B660" s="60"/>
      <c r="C660" s="61"/>
      <c r="D660" s="61"/>
      <c r="E660" s="61"/>
      <c r="F660" s="61"/>
      <c r="G660" s="61"/>
      <c r="H660" s="61"/>
      <c r="I660" s="61"/>
      <c r="J660" s="61"/>
      <c r="K660" s="61"/>
      <c r="L660" s="45"/>
      <c r="M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</row>
  </sheetData>
  <sheetProtection sheet="1" autoFilter="0" formatColumns="0" formatRows="0" objects="1" scenarios="1" spinCount="100000" saltValue="fBJgQ5Bv15n7Cv2uETkk9g6caGw6dyAm/omUGZZuE/IEdlrMWQw1n1KXG/VR//myGONGQk9XU+o5HvJZKUwe0Q==" hashValue="XT5GJLK/jj6P4HIpsDhgDG3CO2a8zjLdF88Xu2NtoCfQSpQFNkBiG9Shtozi1uEqTMXfO83ni8+EwRizjVS3ZA==" algorithmName="SHA-512" password="CC35"/>
  <autoFilter ref="C107:K6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3" r:id="rId1" display="https://podminky.urs.cz/item/CS_URS_2025_02/619991011"/>
    <hyperlink ref="F119" r:id="rId2" display="https://podminky.urs.cz/item/CS_URS_2025_02/611325412"/>
    <hyperlink ref="F124" r:id="rId3" display="https://podminky.urs.cz/item/CS_URS_2025_02/611131121"/>
    <hyperlink ref="F129" r:id="rId4" display="https://podminky.urs.cz/item/CS_URS_2025_02/611142001"/>
    <hyperlink ref="F134" r:id="rId5" display="https://podminky.urs.cz/item/CS_URS_2025_02/611311131"/>
    <hyperlink ref="F139" r:id="rId6" display="https://podminky.urs.cz/item/CS_URS_2025_02/612131101"/>
    <hyperlink ref="F146" r:id="rId7" display="https://podminky.urs.cz/item/CS_URS_2025_02/612321121"/>
    <hyperlink ref="F153" r:id="rId8" display="https://podminky.urs.cz/item/CS_URS_2025_02/612321191"/>
    <hyperlink ref="F160" r:id="rId9" display="https://podminky.urs.cz/item/CS_URS_2025_02/612131121"/>
    <hyperlink ref="F167" r:id="rId10" display="https://podminky.urs.cz/item/CS_URS_2025_02/612311131"/>
    <hyperlink ref="F174" r:id="rId11" display="https://podminky.urs.cz/item/CS_URS_2025_02/613131121"/>
    <hyperlink ref="F179" r:id="rId12" display="https://podminky.urs.cz/item/CS_URS_2025_02/613142001"/>
    <hyperlink ref="F184" r:id="rId13" display="https://podminky.urs.cz/item/CS_URS_2025_02/613311131"/>
    <hyperlink ref="F189" r:id="rId14" display="https://podminky.urs.cz/item/CS_URS_2025_02/612315111"/>
    <hyperlink ref="F192" r:id="rId15" display="https://podminky.urs.cz/item/CS_URS_2025_02/612135101"/>
    <hyperlink ref="F195" r:id="rId16" display="https://podminky.urs.cz/item/CS_URS_2025_02/612315112"/>
    <hyperlink ref="F198" r:id="rId17" display="https://podminky.urs.cz/item/CS_URS_2025_02/619995001"/>
    <hyperlink ref="F208" r:id="rId18" display="https://podminky.urs.cz/item/CS_URS_2025_02/631312141"/>
    <hyperlink ref="F215" r:id="rId19" display="https://podminky.urs.cz/item/CS_URS_2025_02/949101111"/>
    <hyperlink ref="F220" r:id="rId20" display="https://podminky.urs.cz/item/CS_URS_2025_02/952901111"/>
    <hyperlink ref="F225" r:id="rId21" display="https://podminky.urs.cz/item/CS_URS_2025_02/965046111"/>
    <hyperlink ref="F230" r:id="rId22" display="https://podminky.urs.cz/item/CS_URS_2025_02/977151111"/>
    <hyperlink ref="F235" r:id="rId23" display="https://podminky.urs.cz/item/CS_URS_2025_02/977151117"/>
    <hyperlink ref="F240" r:id="rId24" display="https://podminky.urs.cz/item/CS_URS_2025_02/978013191"/>
    <hyperlink ref="F247" r:id="rId25" display="https://podminky.urs.cz/item/CS_URS_2025_02/978035117"/>
    <hyperlink ref="F253" r:id="rId26" display="https://podminky.urs.cz/item/CS_URS_2025_02/978059541"/>
    <hyperlink ref="F258" r:id="rId27" display="https://podminky.urs.cz/item/CS_URS_2025_02/974042544"/>
    <hyperlink ref="F263" r:id="rId28" display="https://podminky.urs.cz/item/CS_URS_2025_02/974031144"/>
    <hyperlink ref="F269" r:id="rId29" display="https://podminky.urs.cz/item/CS_URS_2025_02/997013212"/>
    <hyperlink ref="F272" r:id="rId30" display="https://podminky.urs.cz/item/CS_URS_2025_02/997013501"/>
    <hyperlink ref="F275" r:id="rId31" display="https://podminky.urs.cz/item/CS_URS_2025_02/997013509"/>
    <hyperlink ref="F280" r:id="rId32" display="https://podminky.urs.cz/item/CS_URS_2025_02/997013609"/>
    <hyperlink ref="F286" r:id="rId33" display="https://podminky.urs.cz/item/CS_URS_2025_02/998011002"/>
    <hyperlink ref="F291" r:id="rId34" display="https://podminky.urs.cz/item/CS_URS_2025_02/721171903"/>
    <hyperlink ref="F294" r:id="rId35" display="https://podminky.urs.cz/item/CS_URS_2025_02/721171913"/>
    <hyperlink ref="F297" r:id="rId36" display="https://podminky.urs.cz/item/CS_URS_2025_02/721171914"/>
    <hyperlink ref="F300" r:id="rId37" display="https://podminky.urs.cz/item/CS_URS_2025_02/721173723"/>
    <hyperlink ref="F303" r:id="rId38" display="https://podminky.urs.cz/item/CS_URS_2025_02/721171904"/>
    <hyperlink ref="F308" r:id="rId39" display="https://podminky.urs.cz/item/CS_URS_2025_02/721174004"/>
    <hyperlink ref="F313" r:id="rId40" display="https://podminky.urs.cz/item/CS_URS_2025_02/721174044"/>
    <hyperlink ref="F316" r:id="rId41" display="https://podminky.urs.cz/item/CS_URS_2025_02/721290111"/>
    <hyperlink ref="F322" r:id="rId42" display="https://podminky.urs.cz/item/CS_URS_2025_02/998721102"/>
    <hyperlink ref="F326" r:id="rId43" display="https://podminky.urs.cz/item/CS_URS_2025_02/722190901"/>
    <hyperlink ref="F329" r:id="rId44" display="https://podminky.urs.cz/item/CS_URS_2025_02/722171932"/>
    <hyperlink ref="F337" r:id="rId45" display="https://podminky.urs.cz/item/CS_URS_2025_02/722173912"/>
    <hyperlink ref="F340" r:id="rId46" display="https://podminky.urs.cz/item/CS_URS_2025_02/722174912"/>
    <hyperlink ref="F346" r:id="rId47" display="https://podminky.urs.cz/item/CS_URS_2025_02/722179191"/>
    <hyperlink ref="F349" r:id="rId48" display="https://podminky.urs.cz/item/CS_URS_2025_02/722181221"/>
    <hyperlink ref="F355" r:id="rId49" display="https://podminky.urs.cz/item/CS_URS_2025_02/722190401"/>
    <hyperlink ref="F358" r:id="rId50" display="https://podminky.urs.cz/item/CS_URS_2025_02/722220111"/>
    <hyperlink ref="F361" r:id="rId51" display="https://podminky.urs.cz/item/CS_URS_2025_02/722221134"/>
    <hyperlink ref="F364" r:id="rId52" display="https://podminky.urs.cz/item/CS_URS_2025_02/722290246"/>
    <hyperlink ref="F367" r:id="rId53" display="https://podminky.urs.cz/item/CS_URS_2025_02/998722102"/>
    <hyperlink ref="F371" r:id="rId54" display="https://podminky.urs.cz/item/CS_URS_2025_02/725210821"/>
    <hyperlink ref="F374" r:id="rId55" display="https://podminky.urs.cz/item/CS_URS_2025_02/725820801"/>
    <hyperlink ref="F377" r:id="rId56" display="https://podminky.urs.cz/item/CS_URS_2025_02/725860811"/>
    <hyperlink ref="F380" r:id="rId57" display="https://podminky.urs.cz/item/CS_URS_2023_02/725291511"/>
    <hyperlink ref="F383" r:id="rId58" display="https://podminky.urs.cz/item/CS_URS_2023_02/725291631"/>
    <hyperlink ref="F386" r:id="rId59" display="https://podminky.urs.cz/item/CS_URS_2025_02/725211604"/>
    <hyperlink ref="F389" r:id="rId60" display="https://podminky.urs.cz/item/CS_URS_2025_02/725821321"/>
    <hyperlink ref="F393" r:id="rId61" display="https://podminky.urs.cz/item/CS_URS_2025_02/725861102"/>
    <hyperlink ref="F396" r:id="rId62" display="https://podminky.urs.cz/item/CS_URS_2025_02/998725102"/>
    <hyperlink ref="F400" r:id="rId63" display="https://podminky.urs.cz/item/CS_URS_2025_02/734222811"/>
    <hyperlink ref="F403" r:id="rId64" display="https://podminky.urs.cz/item/CS_URS_2025_02/734430821"/>
    <hyperlink ref="F406" r:id="rId65" display="https://podminky.urs.cz/item/CS_URS_2025_02/998734102"/>
    <hyperlink ref="F410" r:id="rId66" display="https://podminky.urs.cz/item/CS_URS_2025_02/735111810"/>
    <hyperlink ref="F415" r:id="rId67" display="https://podminky.urs.cz/item/CS_URS_2025_02/735117110"/>
    <hyperlink ref="F421" r:id="rId68" display="https://podminky.urs.cz/item/CS_URS_2025_02/735118110"/>
    <hyperlink ref="F427" r:id="rId69" display="https://podminky.urs.cz/item/CS_URS_2025_02/735119140"/>
    <hyperlink ref="F433" r:id="rId70" display="https://podminky.urs.cz/item/CS_URS_2025_02/735494811"/>
    <hyperlink ref="F445" r:id="rId71" display="https://podminky.urs.cz/item/CS_URS_2025_02/998735102"/>
    <hyperlink ref="F449" r:id="rId72" display="https://podminky.urs.cz/item/CS_URS_2025_02/763164641"/>
    <hyperlink ref="F454" r:id="rId73" display="https://podminky.urs.cz/item/CS_URS_2025_02/998763302"/>
    <hyperlink ref="F458" r:id="rId74" display="https://podminky.urs.cz/item/CS_URS_2023_02/766441825"/>
    <hyperlink ref="F461" r:id="rId75" display="https://podminky.urs.cz/item/CS_URS_2025_02/766691915"/>
    <hyperlink ref="F464" r:id="rId76" display="https://podminky.urs.cz/item/CS_URS_2025_02/766660002"/>
    <hyperlink ref="F470" r:id="rId77" display="https://podminky.urs.cz/item/CS_URS_2025_02/766660713"/>
    <hyperlink ref="F475" r:id="rId78" display="https://podminky.urs.cz/item/CS_URS_2025_02/766660729"/>
    <hyperlink ref="F480" r:id="rId79" display="https://podminky.urs.cz/item/CS_URS_2025_02/766694126"/>
    <hyperlink ref="F488" r:id="rId80" display="https://podminky.urs.cz/item/CS_URS_2025_02/766695213"/>
    <hyperlink ref="F493" r:id="rId81" display="https://podminky.urs.cz/item/CS_URS_2025_02/998766102"/>
    <hyperlink ref="F497" r:id="rId82" display="https://podminky.urs.cz/item/CS_URS_2025_02/776201812"/>
    <hyperlink ref="F502" r:id="rId83" display="https://podminky.urs.cz/item/CS_URS_2025_02/776410811"/>
    <hyperlink ref="F507" r:id="rId84" display="https://podminky.urs.cz/item/CS_URS_2025_02/776111311"/>
    <hyperlink ref="F512" r:id="rId85" display="https://podminky.urs.cz/item/CS_URS_2025_02/776121321"/>
    <hyperlink ref="F517" r:id="rId86" display="https://podminky.urs.cz/item/CS_URS_2025_02/776141122"/>
    <hyperlink ref="F522" r:id="rId87" display="https://podminky.urs.cz/item/CS_URS_2025_02/776221111"/>
    <hyperlink ref="F532" r:id="rId88" display="https://podminky.urs.cz/item/CS_URS_2025_02/776223112"/>
    <hyperlink ref="F537" r:id="rId89" display="https://podminky.urs.cz/item/CS_URS_2025_02/776411111"/>
    <hyperlink ref="F547" r:id="rId90" display="https://podminky.urs.cz/item/CS_URS_2025_02/776991121"/>
    <hyperlink ref="F552" r:id="rId91" display="https://podminky.urs.cz/item/CS_URS_2025_02/998776102"/>
    <hyperlink ref="F556" r:id="rId92" display="https://podminky.urs.cz/item/CS_URS_2025_02/781111011"/>
    <hyperlink ref="F561" r:id="rId93" display="https://podminky.urs.cz/item/CS_URS_2025_02/781121011"/>
    <hyperlink ref="F566" r:id="rId94" display="https://podminky.urs.cz/item/CS_URS_2025_02/781151031"/>
    <hyperlink ref="F571" r:id="rId95" display="https://podminky.urs.cz/item/CS_URS_2023_02/781161021"/>
    <hyperlink ref="F588" r:id="rId96" display="https://podminky.urs.cz/item/CS_URS_2025_02/998781102"/>
    <hyperlink ref="F592" r:id="rId97" display="https://podminky.urs.cz/item/CS_URS_2025_02/784111001"/>
    <hyperlink ref="F601" r:id="rId98" display="https://podminky.urs.cz/item/CS_URS_2025_02/784181101"/>
    <hyperlink ref="F610" r:id="rId99" display="https://podminky.urs.cz/item/CS_URS_2025_02/784211101"/>
    <hyperlink ref="F620" r:id="rId100" display="https://podminky.urs.cz/item/CS_URS_2025_02/786612200.1"/>
    <hyperlink ref="F627" r:id="rId101" display="https://podminky.urs.cz/item/CS_URS_2025_02/998786102"/>
    <hyperlink ref="F631" r:id="rId102" display="https://podminky.urs.cz/item/CS_URS_2025_02/HZS2212"/>
    <hyperlink ref="F634" r:id="rId103" display="https://podminky.urs.cz/item/CS_URS_2025_02/HZS2222"/>
    <hyperlink ref="F637" r:id="rId104" display="https://podminky.urs.cz/item/CS_URS_2025_02/HZS2491"/>
    <hyperlink ref="F648" r:id="rId105" display="https://podminky.urs.cz/item/CS_URS_2025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109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975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ROUND((SUM(BE108:BE639)),  2)</f>
        <v>0</v>
      </c>
      <c r="G35" s="39"/>
      <c r="H35" s="39"/>
      <c r="I35" s="159">
        <v>0.20999999999999999</v>
      </c>
      <c r="J35" s="158">
        <f>ROUND(((SUM(BE108:BE639))*I35),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ROUND((SUM(BF108:BF639)),  2)</f>
        <v>0</v>
      </c>
      <c r="G36" s="39"/>
      <c r="H36" s="39"/>
      <c r="I36" s="159">
        <v>0.12</v>
      </c>
      <c r="J36" s="158">
        <f>ROUND(((SUM(BF108:BF639))*I36),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ROUND((SUM(BG108:BG639)),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ROUND((SUM(BH108:BH639)),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ROUND((SUM(BI108:BI639)),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fyziky a zeměpisu č.m.234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117</v>
      </c>
      <c r="E65" s="184"/>
      <c r="F65" s="184"/>
      <c r="G65" s="184"/>
      <c r="H65" s="184"/>
      <c r="I65" s="184"/>
      <c r="J65" s="185">
        <f>J110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118</v>
      </c>
      <c r="E66" s="184"/>
      <c r="F66" s="184"/>
      <c r="G66" s="184"/>
      <c r="H66" s="184"/>
      <c r="I66" s="184"/>
      <c r="J66" s="185">
        <f>J216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119</v>
      </c>
      <c r="E67" s="184"/>
      <c r="F67" s="184"/>
      <c r="G67" s="184"/>
      <c r="H67" s="184"/>
      <c r="I67" s="184"/>
      <c r="J67" s="185">
        <f>J270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120</v>
      </c>
      <c r="E68" s="184"/>
      <c r="F68" s="184"/>
      <c r="G68" s="184"/>
      <c r="H68" s="184"/>
      <c r="I68" s="184"/>
      <c r="J68" s="185">
        <f>J287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121</v>
      </c>
      <c r="E69" s="179"/>
      <c r="F69" s="179"/>
      <c r="G69" s="179"/>
      <c r="H69" s="179"/>
      <c r="I69" s="179"/>
      <c r="J69" s="180">
        <f>J291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122</v>
      </c>
      <c r="E70" s="184"/>
      <c r="F70" s="184"/>
      <c r="G70" s="184"/>
      <c r="H70" s="184"/>
      <c r="I70" s="184"/>
      <c r="J70" s="185">
        <f>J292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123</v>
      </c>
      <c r="E71" s="184"/>
      <c r="F71" s="184"/>
      <c r="G71" s="184"/>
      <c r="H71" s="184"/>
      <c r="I71" s="184"/>
      <c r="J71" s="185">
        <f>J308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124</v>
      </c>
      <c r="E72" s="184"/>
      <c r="F72" s="184"/>
      <c r="G72" s="184"/>
      <c r="H72" s="184"/>
      <c r="I72" s="184"/>
      <c r="J72" s="185">
        <f>J342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125</v>
      </c>
      <c r="E73" s="184"/>
      <c r="F73" s="184"/>
      <c r="G73" s="184"/>
      <c r="H73" s="184"/>
      <c r="I73" s="184"/>
      <c r="J73" s="185">
        <f>J374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126</v>
      </c>
      <c r="E74" s="184"/>
      <c r="F74" s="184"/>
      <c r="G74" s="184"/>
      <c r="H74" s="184"/>
      <c r="I74" s="184"/>
      <c r="J74" s="185">
        <f>J384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128</v>
      </c>
      <c r="E75" s="184"/>
      <c r="F75" s="184"/>
      <c r="G75" s="184"/>
      <c r="H75" s="184"/>
      <c r="I75" s="184"/>
      <c r="J75" s="185">
        <f>J423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129</v>
      </c>
      <c r="E76" s="184"/>
      <c r="F76" s="184"/>
      <c r="G76" s="184"/>
      <c r="H76" s="184"/>
      <c r="I76" s="184"/>
      <c r="J76" s="185">
        <f>J463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130</v>
      </c>
      <c r="E77" s="184"/>
      <c r="F77" s="184"/>
      <c r="G77" s="184"/>
      <c r="H77" s="184"/>
      <c r="I77" s="184"/>
      <c r="J77" s="185">
        <f>J522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131</v>
      </c>
      <c r="E78" s="184"/>
      <c r="F78" s="184"/>
      <c r="G78" s="184"/>
      <c r="H78" s="184"/>
      <c r="I78" s="184"/>
      <c r="J78" s="185">
        <f>J558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132</v>
      </c>
      <c r="E79" s="184"/>
      <c r="F79" s="184"/>
      <c r="G79" s="184"/>
      <c r="H79" s="184"/>
      <c r="I79" s="184"/>
      <c r="J79" s="185">
        <f>J586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976</v>
      </c>
      <c r="E80" s="184"/>
      <c r="F80" s="184"/>
      <c r="G80" s="184"/>
      <c r="H80" s="184"/>
      <c r="I80" s="184"/>
      <c r="J80" s="185">
        <f>J597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133</v>
      </c>
      <c r="E81" s="179"/>
      <c r="F81" s="179"/>
      <c r="G81" s="179"/>
      <c r="H81" s="179"/>
      <c r="I81" s="179"/>
      <c r="J81" s="180">
        <f>J609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76"/>
      <c r="C82" s="177"/>
      <c r="D82" s="178" t="s">
        <v>134</v>
      </c>
      <c r="E82" s="179"/>
      <c r="F82" s="179"/>
      <c r="G82" s="179"/>
      <c r="H82" s="179"/>
      <c r="I82" s="179"/>
      <c r="J82" s="180">
        <f>J619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135</v>
      </c>
      <c r="E83" s="184"/>
      <c r="F83" s="184"/>
      <c r="G83" s="184"/>
      <c r="H83" s="184"/>
      <c r="I83" s="184"/>
      <c r="J83" s="185">
        <f>J620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6"/>
      <c r="D84" s="183" t="s">
        <v>136</v>
      </c>
      <c r="E84" s="184"/>
      <c r="F84" s="184"/>
      <c r="G84" s="184"/>
      <c r="H84" s="184"/>
      <c r="I84" s="184"/>
      <c r="J84" s="185">
        <f>J623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137</v>
      </c>
      <c r="E85" s="184"/>
      <c r="F85" s="184"/>
      <c r="G85" s="184"/>
      <c r="H85" s="184"/>
      <c r="I85" s="184"/>
      <c r="J85" s="185">
        <f>J626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138</v>
      </c>
      <c r="E86" s="184"/>
      <c r="F86" s="184"/>
      <c r="G86" s="184"/>
      <c r="H86" s="184"/>
      <c r="I86" s="184"/>
      <c r="J86" s="185">
        <f>J629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139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71" t="str">
        <f>E7</f>
        <v>IROP výzva 37 (ZŠ Akademika Heyrovského)</v>
      </c>
      <c r="F96" s="33"/>
      <c r="G96" s="33"/>
      <c r="H96" s="33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" customFormat="1" ht="12" customHeight="1">
      <c r="B97" s="22"/>
      <c r="C97" s="33" t="s">
        <v>108</v>
      </c>
      <c r="D97" s="23"/>
      <c r="E97" s="23"/>
      <c r="F97" s="23"/>
      <c r="G97" s="23"/>
      <c r="H97" s="23"/>
      <c r="I97" s="23"/>
      <c r="J97" s="23"/>
      <c r="K97" s="23"/>
      <c r="L97" s="21"/>
    </row>
    <row r="98" s="2" customFormat="1" ht="16.5" customHeight="1">
      <c r="A98" s="39"/>
      <c r="B98" s="40"/>
      <c r="C98" s="41"/>
      <c r="D98" s="41"/>
      <c r="E98" s="171" t="s">
        <v>109</v>
      </c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110</v>
      </c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6.5" customHeight="1">
      <c r="A100" s="39"/>
      <c r="B100" s="40"/>
      <c r="C100" s="41"/>
      <c r="D100" s="41"/>
      <c r="E100" s="70" t="str">
        <f>E11</f>
        <v>SO-02 - Učebna fyziky a zeměpisu č.m.234</v>
      </c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21</v>
      </c>
      <c r="D102" s="41"/>
      <c r="E102" s="41"/>
      <c r="F102" s="28" t="str">
        <f>F14</f>
        <v>ZŠ Akademika Heyrovského</v>
      </c>
      <c r="G102" s="41"/>
      <c r="H102" s="41"/>
      <c r="I102" s="33" t="s">
        <v>23</v>
      </c>
      <c r="J102" s="73" t="str">
        <f>IF(J14="","",J14)</f>
        <v>29. 1. 2026</v>
      </c>
      <c r="K102" s="41"/>
      <c r="L102" s="14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4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40.05" customHeight="1">
      <c r="A104" s="39"/>
      <c r="B104" s="40"/>
      <c r="C104" s="33" t="s">
        <v>25</v>
      </c>
      <c r="D104" s="41"/>
      <c r="E104" s="41"/>
      <c r="F104" s="28" t="str">
        <f>E17</f>
        <v>Statutární město Chomutov</v>
      </c>
      <c r="G104" s="41"/>
      <c r="H104" s="41"/>
      <c r="I104" s="33" t="s">
        <v>31</v>
      </c>
      <c r="J104" s="37" t="str">
        <f>E23</f>
        <v>CZECHOTEC Engineering spol. s.r.o.</v>
      </c>
      <c r="K104" s="41"/>
      <c r="L104" s="14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5.15" customHeight="1">
      <c r="A105" s="39"/>
      <c r="B105" s="40"/>
      <c r="C105" s="33" t="s">
        <v>29</v>
      </c>
      <c r="D105" s="41"/>
      <c r="E105" s="41"/>
      <c r="F105" s="28" t="str">
        <f>IF(E20="","",E20)</f>
        <v>Vyplň údaj</v>
      </c>
      <c r="G105" s="41"/>
      <c r="H105" s="41"/>
      <c r="I105" s="33" t="s">
        <v>34</v>
      </c>
      <c r="J105" s="37" t="str">
        <f>E26</f>
        <v>Miroslav Dostál</v>
      </c>
      <c r="K105" s="41"/>
      <c r="L105" s="14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0.32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46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11" customFormat="1" ht="29.28" customHeight="1">
      <c r="A107" s="187"/>
      <c r="B107" s="188"/>
      <c r="C107" s="189" t="s">
        <v>140</v>
      </c>
      <c r="D107" s="190" t="s">
        <v>57</v>
      </c>
      <c r="E107" s="190" t="s">
        <v>53</v>
      </c>
      <c r="F107" s="190" t="s">
        <v>54</v>
      </c>
      <c r="G107" s="190" t="s">
        <v>141</v>
      </c>
      <c r="H107" s="190" t="s">
        <v>142</v>
      </c>
      <c r="I107" s="190" t="s">
        <v>143</v>
      </c>
      <c r="J107" s="190" t="s">
        <v>114</v>
      </c>
      <c r="K107" s="191" t="s">
        <v>144</v>
      </c>
      <c r="L107" s="192"/>
      <c r="M107" s="93" t="s">
        <v>19</v>
      </c>
      <c r="N107" s="94" t="s">
        <v>42</v>
      </c>
      <c r="O107" s="94" t="s">
        <v>145</v>
      </c>
      <c r="P107" s="94" t="s">
        <v>146</v>
      </c>
      <c r="Q107" s="94" t="s">
        <v>147</v>
      </c>
      <c r="R107" s="94" t="s">
        <v>148</v>
      </c>
      <c r="S107" s="94" t="s">
        <v>149</v>
      </c>
      <c r="T107" s="95" t="s">
        <v>150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39"/>
      <c r="B108" s="40"/>
      <c r="C108" s="100" t="s">
        <v>151</v>
      </c>
      <c r="D108" s="41"/>
      <c r="E108" s="41"/>
      <c r="F108" s="41"/>
      <c r="G108" s="41"/>
      <c r="H108" s="41"/>
      <c r="I108" s="41"/>
      <c r="J108" s="193">
        <f>BK108</f>
        <v>0</v>
      </c>
      <c r="K108" s="41"/>
      <c r="L108" s="45"/>
      <c r="M108" s="96"/>
      <c r="N108" s="194"/>
      <c r="O108" s="97"/>
      <c r="P108" s="195">
        <f>P109+P291+P609+P619</f>
        <v>0</v>
      </c>
      <c r="Q108" s="97"/>
      <c r="R108" s="195">
        <f>R109+R291+R609+R619</f>
        <v>9.0254574200000004</v>
      </c>
      <c r="S108" s="97"/>
      <c r="T108" s="196">
        <f>T109+T291+T609+T619</f>
        <v>6.4739085599999999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71</v>
      </c>
      <c r="AU108" s="18" t="s">
        <v>115</v>
      </c>
      <c r="BK108" s="197">
        <f>BK109+BK291+BK609+BK619</f>
        <v>0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152</v>
      </c>
      <c r="F109" s="201" t="s">
        <v>153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P110+P216+P270+P287</f>
        <v>0</v>
      </c>
      <c r="Q109" s="206"/>
      <c r="R109" s="207">
        <f>R110+R216+R270+R287</f>
        <v>7.5857158700000005</v>
      </c>
      <c r="S109" s="206"/>
      <c r="T109" s="208">
        <f>T110+T216+T270+T287</f>
        <v>5.7642355599999995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154</v>
      </c>
      <c r="BK109" s="211">
        <f>BK110+BK216+BK270+BK287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155</v>
      </c>
      <c r="F110" s="212" t="s">
        <v>156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SUM(P111:P215)</f>
        <v>0</v>
      </c>
      <c r="Q110" s="206"/>
      <c r="R110" s="207">
        <f>SUM(R111:R215)</f>
        <v>7.5823238700000006</v>
      </c>
      <c r="S110" s="206"/>
      <c r="T110" s="208">
        <f>SUM(T111:T215)</f>
        <v>0.0015663600000000002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154</v>
      </c>
      <c r="BK110" s="211">
        <f>SUM(BK111:BK215)</f>
        <v>0</v>
      </c>
    </row>
    <row r="111" s="2" customFormat="1" ht="16.5" customHeight="1">
      <c r="A111" s="39"/>
      <c r="B111" s="40"/>
      <c r="C111" s="214" t="s">
        <v>79</v>
      </c>
      <c r="D111" s="214" t="s">
        <v>157</v>
      </c>
      <c r="E111" s="215" t="s">
        <v>158</v>
      </c>
      <c r="F111" s="216" t="s">
        <v>159</v>
      </c>
      <c r="G111" s="217" t="s">
        <v>160</v>
      </c>
      <c r="H111" s="218">
        <v>26.106000000000002</v>
      </c>
      <c r="I111" s="219"/>
      <c r="J111" s="220">
        <f>ROUND(I111*H111,2)</f>
        <v>0</v>
      </c>
      <c r="K111" s="216" t="s">
        <v>161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9.0000000000000006E-05</v>
      </c>
      <c r="R111" s="223">
        <f>Q111*H111</f>
        <v>0.0023495400000000002</v>
      </c>
      <c r="S111" s="223">
        <v>6.0000000000000002E-05</v>
      </c>
      <c r="T111" s="224">
        <f>S111*H111</f>
        <v>0.0015663600000000002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162</v>
      </c>
      <c r="AT111" s="225" t="s">
        <v>157</v>
      </c>
      <c r="AU111" s="225" t="s">
        <v>81</v>
      </c>
      <c r="AY111" s="18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162</v>
      </c>
      <c r="BM111" s="225" t="s">
        <v>977</v>
      </c>
    </row>
    <row r="112" s="2" customFormat="1">
      <c r="A112" s="39"/>
      <c r="B112" s="40"/>
      <c r="C112" s="41"/>
      <c r="D112" s="227" t="s">
        <v>164</v>
      </c>
      <c r="E112" s="41"/>
      <c r="F112" s="228" t="s">
        <v>165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81</v>
      </c>
    </row>
    <row r="113" s="2" customFormat="1">
      <c r="A113" s="39"/>
      <c r="B113" s="40"/>
      <c r="C113" s="41"/>
      <c r="D113" s="232" t="s">
        <v>166</v>
      </c>
      <c r="E113" s="41"/>
      <c r="F113" s="233" t="s">
        <v>167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81</v>
      </c>
    </row>
    <row r="114" s="13" customFormat="1">
      <c r="A114" s="13"/>
      <c r="B114" s="234"/>
      <c r="C114" s="235"/>
      <c r="D114" s="227" t="s">
        <v>168</v>
      </c>
      <c r="E114" s="236" t="s">
        <v>19</v>
      </c>
      <c r="F114" s="237" t="s">
        <v>169</v>
      </c>
      <c r="G114" s="235"/>
      <c r="H114" s="238">
        <v>22.559999999999999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168</v>
      </c>
      <c r="AU114" s="244" t="s">
        <v>81</v>
      </c>
      <c r="AV114" s="13" t="s">
        <v>81</v>
      </c>
      <c r="AW114" s="13" t="s">
        <v>33</v>
      </c>
      <c r="AX114" s="13" t="s">
        <v>72</v>
      </c>
      <c r="AY114" s="244" t="s">
        <v>154</v>
      </c>
    </row>
    <row r="115" s="13" customFormat="1">
      <c r="A115" s="13"/>
      <c r="B115" s="234"/>
      <c r="C115" s="235"/>
      <c r="D115" s="227" t="s">
        <v>168</v>
      </c>
      <c r="E115" s="236" t="s">
        <v>19</v>
      </c>
      <c r="F115" s="237" t="s">
        <v>170</v>
      </c>
      <c r="G115" s="235"/>
      <c r="H115" s="238">
        <v>3.5459999999999998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168</v>
      </c>
      <c r="AU115" s="244" t="s">
        <v>81</v>
      </c>
      <c r="AV115" s="13" t="s">
        <v>81</v>
      </c>
      <c r="AW115" s="13" t="s">
        <v>33</v>
      </c>
      <c r="AX115" s="13" t="s">
        <v>72</v>
      </c>
      <c r="AY115" s="244" t="s">
        <v>154</v>
      </c>
    </row>
    <row r="116" s="14" customFormat="1">
      <c r="A116" s="14"/>
      <c r="B116" s="245"/>
      <c r="C116" s="246"/>
      <c r="D116" s="227" t="s">
        <v>168</v>
      </c>
      <c r="E116" s="247" t="s">
        <v>19</v>
      </c>
      <c r="F116" s="248" t="s">
        <v>171</v>
      </c>
      <c r="G116" s="246"/>
      <c r="H116" s="249">
        <v>26.106000000000002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168</v>
      </c>
      <c r="AU116" s="255" t="s">
        <v>81</v>
      </c>
      <c r="AV116" s="14" t="s">
        <v>162</v>
      </c>
      <c r="AW116" s="14" t="s">
        <v>33</v>
      </c>
      <c r="AX116" s="14" t="s">
        <v>79</v>
      </c>
      <c r="AY116" s="255" t="s">
        <v>154</v>
      </c>
    </row>
    <row r="117" s="2" customFormat="1" ht="33" customHeight="1">
      <c r="A117" s="39"/>
      <c r="B117" s="40"/>
      <c r="C117" s="214" t="s">
        <v>81</v>
      </c>
      <c r="D117" s="214" t="s">
        <v>157</v>
      </c>
      <c r="E117" s="215" t="s">
        <v>172</v>
      </c>
      <c r="F117" s="216" t="s">
        <v>173</v>
      </c>
      <c r="G117" s="217" t="s">
        <v>160</v>
      </c>
      <c r="H117" s="218">
        <v>84.799999999999997</v>
      </c>
      <c r="I117" s="219"/>
      <c r="J117" s="220">
        <f>ROUND(I117*H117,2)</f>
        <v>0</v>
      </c>
      <c r="K117" s="216" t="s">
        <v>161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0.0178</v>
      </c>
      <c r="R117" s="223">
        <f>Q117*H117</f>
        <v>1.5094399999999999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162</v>
      </c>
      <c r="AT117" s="225" t="s">
        <v>157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162</v>
      </c>
      <c r="BM117" s="225" t="s">
        <v>978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175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>
      <c r="A119" s="39"/>
      <c r="B119" s="40"/>
      <c r="C119" s="41"/>
      <c r="D119" s="232" t="s">
        <v>166</v>
      </c>
      <c r="E119" s="41"/>
      <c r="F119" s="233" t="s">
        <v>176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81</v>
      </c>
    </row>
    <row r="120" s="13" customFormat="1">
      <c r="A120" s="13"/>
      <c r="B120" s="234"/>
      <c r="C120" s="235"/>
      <c r="D120" s="227" t="s">
        <v>168</v>
      </c>
      <c r="E120" s="236" t="s">
        <v>19</v>
      </c>
      <c r="F120" s="237" t="s">
        <v>979</v>
      </c>
      <c r="G120" s="235"/>
      <c r="H120" s="238">
        <v>84.799999999999997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168</v>
      </c>
      <c r="AU120" s="244" t="s">
        <v>81</v>
      </c>
      <c r="AV120" s="13" t="s">
        <v>81</v>
      </c>
      <c r="AW120" s="13" t="s">
        <v>33</v>
      </c>
      <c r="AX120" s="13" t="s">
        <v>72</v>
      </c>
      <c r="AY120" s="244" t="s">
        <v>154</v>
      </c>
    </row>
    <row r="121" s="14" customFormat="1">
      <c r="A121" s="14"/>
      <c r="B121" s="245"/>
      <c r="C121" s="246"/>
      <c r="D121" s="227" t="s">
        <v>168</v>
      </c>
      <c r="E121" s="247" t="s">
        <v>19</v>
      </c>
      <c r="F121" s="248" t="s">
        <v>171</v>
      </c>
      <c r="G121" s="246"/>
      <c r="H121" s="249">
        <v>84.799999999999997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168</v>
      </c>
      <c r="AU121" s="255" t="s">
        <v>81</v>
      </c>
      <c r="AV121" s="14" t="s">
        <v>162</v>
      </c>
      <c r="AW121" s="14" t="s">
        <v>33</v>
      </c>
      <c r="AX121" s="14" t="s">
        <v>79</v>
      </c>
      <c r="AY121" s="255" t="s">
        <v>154</v>
      </c>
    </row>
    <row r="122" s="2" customFormat="1" ht="24.15" customHeight="1">
      <c r="A122" s="39"/>
      <c r="B122" s="40"/>
      <c r="C122" s="214" t="s">
        <v>100</v>
      </c>
      <c r="D122" s="214" t="s">
        <v>157</v>
      </c>
      <c r="E122" s="215" t="s">
        <v>178</v>
      </c>
      <c r="F122" s="216" t="s">
        <v>179</v>
      </c>
      <c r="G122" s="217" t="s">
        <v>160</v>
      </c>
      <c r="H122" s="218">
        <v>84.799999999999997</v>
      </c>
      <c r="I122" s="219"/>
      <c r="J122" s="220">
        <f>ROUND(I122*H122,2)</f>
        <v>0</v>
      </c>
      <c r="K122" s="216" t="s">
        <v>161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0.00025999999999999998</v>
      </c>
      <c r="R122" s="223">
        <f>Q122*H122</f>
        <v>0.022047999999999998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162</v>
      </c>
      <c r="AT122" s="225" t="s">
        <v>157</v>
      </c>
      <c r="AU122" s="225" t="s">
        <v>81</v>
      </c>
      <c r="AY122" s="18" t="s">
        <v>154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162</v>
      </c>
      <c r="BM122" s="225" t="s">
        <v>980</v>
      </c>
    </row>
    <row r="123" s="2" customFormat="1">
      <c r="A123" s="39"/>
      <c r="B123" s="40"/>
      <c r="C123" s="41"/>
      <c r="D123" s="227" t="s">
        <v>164</v>
      </c>
      <c r="E123" s="41"/>
      <c r="F123" s="228" t="s">
        <v>181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81</v>
      </c>
    </row>
    <row r="124" s="2" customFormat="1">
      <c r="A124" s="39"/>
      <c r="B124" s="40"/>
      <c r="C124" s="41"/>
      <c r="D124" s="232" t="s">
        <v>166</v>
      </c>
      <c r="E124" s="41"/>
      <c r="F124" s="233" t="s">
        <v>182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81</v>
      </c>
    </row>
    <row r="125" s="13" customFormat="1">
      <c r="A125" s="13"/>
      <c r="B125" s="234"/>
      <c r="C125" s="235"/>
      <c r="D125" s="227" t="s">
        <v>168</v>
      </c>
      <c r="E125" s="236" t="s">
        <v>19</v>
      </c>
      <c r="F125" s="237" t="s">
        <v>979</v>
      </c>
      <c r="G125" s="235"/>
      <c r="H125" s="238">
        <v>84.799999999999997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168</v>
      </c>
      <c r="AU125" s="244" t="s">
        <v>81</v>
      </c>
      <c r="AV125" s="13" t="s">
        <v>81</v>
      </c>
      <c r="AW125" s="13" t="s">
        <v>33</v>
      </c>
      <c r="AX125" s="13" t="s">
        <v>72</v>
      </c>
      <c r="AY125" s="244" t="s">
        <v>154</v>
      </c>
    </row>
    <row r="126" s="14" customFormat="1">
      <c r="A126" s="14"/>
      <c r="B126" s="245"/>
      <c r="C126" s="246"/>
      <c r="D126" s="227" t="s">
        <v>168</v>
      </c>
      <c r="E126" s="247" t="s">
        <v>19</v>
      </c>
      <c r="F126" s="248" t="s">
        <v>171</v>
      </c>
      <c r="G126" s="246"/>
      <c r="H126" s="249">
        <v>84.799999999999997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168</v>
      </c>
      <c r="AU126" s="255" t="s">
        <v>81</v>
      </c>
      <c r="AV126" s="14" t="s">
        <v>162</v>
      </c>
      <c r="AW126" s="14" t="s">
        <v>33</v>
      </c>
      <c r="AX126" s="14" t="s">
        <v>79</v>
      </c>
      <c r="AY126" s="255" t="s">
        <v>154</v>
      </c>
    </row>
    <row r="127" s="2" customFormat="1" ht="21.75" customHeight="1">
      <c r="A127" s="39"/>
      <c r="B127" s="40"/>
      <c r="C127" s="214" t="s">
        <v>162</v>
      </c>
      <c r="D127" s="214" t="s">
        <v>157</v>
      </c>
      <c r="E127" s="215" t="s">
        <v>183</v>
      </c>
      <c r="F127" s="216" t="s">
        <v>184</v>
      </c>
      <c r="G127" s="217" t="s">
        <v>160</v>
      </c>
      <c r="H127" s="218">
        <v>84.799999999999997</v>
      </c>
      <c r="I127" s="219"/>
      <c r="J127" s="220">
        <f>ROUND(I127*H127,2)</f>
        <v>0</v>
      </c>
      <c r="K127" s="216" t="s">
        <v>161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0.0043800000000000002</v>
      </c>
      <c r="R127" s="223">
        <f>Q127*H127</f>
        <v>0.37142400000000003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162</v>
      </c>
      <c r="AT127" s="225" t="s">
        <v>157</v>
      </c>
      <c r="AU127" s="225" t="s">
        <v>81</v>
      </c>
      <c r="AY127" s="18" t="s">
        <v>154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162</v>
      </c>
      <c r="BM127" s="225" t="s">
        <v>981</v>
      </c>
    </row>
    <row r="128" s="2" customFormat="1">
      <c r="A128" s="39"/>
      <c r="B128" s="40"/>
      <c r="C128" s="41"/>
      <c r="D128" s="227" t="s">
        <v>164</v>
      </c>
      <c r="E128" s="41"/>
      <c r="F128" s="228" t="s">
        <v>186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164</v>
      </c>
      <c r="AU128" s="18" t="s">
        <v>81</v>
      </c>
    </row>
    <row r="129" s="2" customFormat="1">
      <c r="A129" s="39"/>
      <c r="B129" s="40"/>
      <c r="C129" s="41"/>
      <c r="D129" s="232" t="s">
        <v>166</v>
      </c>
      <c r="E129" s="41"/>
      <c r="F129" s="233" t="s">
        <v>187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81</v>
      </c>
    </row>
    <row r="130" s="13" customFormat="1">
      <c r="A130" s="13"/>
      <c r="B130" s="234"/>
      <c r="C130" s="235"/>
      <c r="D130" s="227" t="s">
        <v>168</v>
      </c>
      <c r="E130" s="236" t="s">
        <v>19</v>
      </c>
      <c r="F130" s="237" t="s">
        <v>979</v>
      </c>
      <c r="G130" s="235"/>
      <c r="H130" s="238">
        <v>84.799999999999997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168</v>
      </c>
      <c r="AU130" s="244" t="s">
        <v>81</v>
      </c>
      <c r="AV130" s="13" t="s">
        <v>81</v>
      </c>
      <c r="AW130" s="13" t="s">
        <v>33</v>
      </c>
      <c r="AX130" s="13" t="s">
        <v>72</v>
      </c>
      <c r="AY130" s="244" t="s">
        <v>154</v>
      </c>
    </row>
    <row r="131" s="14" customFormat="1">
      <c r="A131" s="14"/>
      <c r="B131" s="245"/>
      <c r="C131" s="246"/>
      <c r="D131" s="227" t="s">
        <v>168</v>
      </c>
      <c r="E131" s="247" t="s">
        <v>19</v>
      </c>
      <c r="F131" s="248" t="s">
        <v>171</v>
      </c>
      <c r="G131" s="246"/>
      <c r="H131" s="249">
        <v>84.799999999999997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168</v>
      </c>
      <c r="AU131" s="255" t="s">
        <v>81</v>
      </c>
      <c r="AV131" s="14" t="s">
        <v>162</v>
      </c>
      <c r="AW131" s="14" t="s">
        <v>33</v>
      </c>
      <c r="AX131" s="14" t="s">
        <v>79</v>
      </c>
      <c r="AY131" s="255" t="s">
        <v>154</v>
      </c>
    </row>
    <row r="132" s="2" customFormat="1" ht="21.75" customHeight="1">
      <c r="A132" s="39"/>
      <c r="B132" s="40"/>
      <c r="C132" s="214" t="s">
        <v>188</v>
      </c>
      <c r="D132" s="214" t="s">
        <v>157</v>
      </c>
      <c r="E132" s="215" t="s">
        <v>189</v>
      </c>
      <c r="F132" s="216" t="s">
        <v>190</v>
      </c>
      <c r="G132" s="217" t="s">
        <v>160</v>
      </c>
      <c r="H132" s="218">
        <v>84.799999999999997</v>
      </c>
      <c r="I132" s="219"/>
      <c r="J132" s="220">
        <f>ROUND(I132*H132,2)</f>
        <v>0</v>
      </c>
      <c r="K132" s="216" t="s">
        <v>161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0.0040000000000000001</v>
      </c>
      <c r="R132" s="223">
        <f>Q132*H132</f>
        <v>0.3392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162</v>
      </c>
      <c r="AT132" s="225" t="s">
        <v>157</v>
      </c>
      <c r="AU132" s="225" t="s">
        <v>81</v>
      </c>
      <c r="AY132" s="18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162</v>
      </c>
      <c r="BM132" s="225" t="s">
        <v>982</v>
      </c>
    </row>
    <row r="133" s="2" customFormat="1">
      <c r="A133" s="39"/>
      <c r="B133" s="40"/>
      <c r="C133" s="41"/>
      <c r="D133" s="227" t="s">
        <v>164</v>
      </c>
      <c r="E133" s="41"/>
      <c r="F133" s="228" t="s">
        <v>192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81</v>
      </c>
    </row>
    <row r="134" s="2" customFormat="1">
      <c r="A134" s="39"/>
      <c r="B134" s="40"/>
      <c r="C134" s="41"/>
      <c r="D134" s="232" t="s">
        <v>166</v>
      </c>
      <c r="E134" s="41"/>
      <c r="F134" s="233" t="s">
        <v>193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81</v>
      </c>
    </row>
    <row r="135" s="13" customFormat="1">
      <c r="A135" s="13"/>
      <c r="B135" s="234"/>
      <c r="C135" s="235"/>
      <c r="D135" s="227" t="s">
        <v>168</v>
      </c>
      <c r="E135" s="236" t="s">
        <v>19</v>
      </c>
      <c r="F135" s="237" t="s">
        <v>979</v>
      </c>
      <c r="G135" s="235"/>
      <c r="H135" s="238">
        <v>84.799999999999997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81</v>
      </c>
      <c r="AV135" s="13" t="s">
        <v>81</v>
      </c>
      <c r="AW135" s="13" t="s">
        <v>33</v>
      </c>
      <c r="AX135" s="13" t="s">
        <v>72</v>
      </c>
      <c r="AY135" s="244" t="s">
        <v>154</v>
      </c>
    </row>
    <row r="136" s="14" customFormat="1">
      <c r="A136" s="14"/>
      <c r="B136" s="245"/>
      <c r="C136" s="246"/>
      <c r="D136" s="227" t="s">
        <v>168</v>
      </c>
      <c r="E136" s="247" t="s">
        <v>19</v>
      </c>
      <c r="F136" s="248" t="s">
        <v>171</v>
      </c>
      <c r="G136" s="246"/>
      <c r="H136" s="249">
        <v>84.799999999999997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168</v>
      </c>
      <c r="AU136" s="255" t="s">
        <v>81</v>
      </c>
      <c r="AV136" s="14" t="s">
        <v>162</v>
      </c>
      <c r="AW136" s="14" t="s">
        <v>33</v>
      </c>
      <c r="AX136" s="14" t="s">
        <v>79</v>
      </c>
      <c r="AY136" s="255" t="s">
        <v>154</v>
      </c>
    </row>
    <row r="137" s="2" customFormat="1" ht="24.15" customHeight="1">
      <c r="A137" s="39"/>
      <c r="B137" s="40"/>
      <c r="C137" s="214" t="s">
        <v>155</v>
      </c>
      <c r="D137" s="214" t="s">
        <v>157</v>
      </c>
      <c r="E137" s="215" t="s">
        <v>194</v>
      </c>
      <c r="F137" s="216" t="s">
        <v>195</v>
      </c>
      <c r="G137" s="217" t="s">
        <v>160</v>
      </c>
      <c r="H137" s="218">
        <v>96.430999999999997</v>
      </c>
      <c r="I137" s="219"/>
      <c r="J137" s="220">
        <f>ROUND(I137*H137,2)</f>
        <v>0</v>
      </c>
      <c r="K137" s="216" t="s">
        <v>161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0.0073499999999999998</v>
      </c>
      <c r="R137" s="223">
        <f>Q137*H137</f>
        <v>0.70876784999999998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162</v>
      </c>
      <c r="AT137" s="225" t="s">
        <v>157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162</v>
      </c>
      <c r="BM137" s="225" t="s">
        <v>983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197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>
      <c r="A139" s="39"/>
      <c r="B139" s="40"/>
      <c r="C139" s="41"/>
      <c r="D139" s="232" t="s">
        <v>166</v>
      </c>
      <c r="E139" s="41"/>
      <c r="F139" s="233" t="s">
        <v>198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81</v>
      </c>
    </row>
    <row r="140" s="13" customFormat="1">
      <c r="A140" s="13"/>
      <c r="B140" s="234"/>
      <c r="C140" s="235"/>
      <c r="D140" s="227" t="s">
        <v>168</v>
      </c>
      <c r="E140" s="236" t="s">
        <v>19</v>
      </c>
      <c r="F140" s="237" t="s">
        <v>984</v>
      </c>
      <c r="G140" s="235"/>
      <c r="H140" s="238">
        <v>122.53700000000001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81</v>
      </c>
      <c r="AV140" s="13" t="s">
        <v>81</v>
      </c>
      <c r="AW140" s="13" t="s">
        <v>33</v>
      </c>
      <c r="AX140" s="13" t="s">
        <v>72</v>
      </c>
      <c r="AY140" s="244" t="s">
        <v>154</v>
      </c>
    </row>
    <row r="141" s="13" customFormat="1">
      <c r="A141" s="13"/>
      <c r="B141" s="234"/>
      <c r="C141" s="235"/>
      <c r="D141" s="227" t="s">
        <v>168</v>
      </c>
      <c r="E141" s="236" t="s">
        <v>19</v>
      </c>
      <c r="F141" s="237" t="s">
        <v>200</v>
      </c>
      <c r="G141" s="235"/>
      <c r="H141" s="238">
        <v>-3.5459999999999998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154</v>
      </c>
    </row>
    <row r="142" s="13" customFormat="1">
      <c r="A142" s="13"/>
      <c r="B142" s="234"/>
      <c r="C142" s="235"/>
      <c r="D142" s="227" t="s">
        <v>168</v>
      </c>
      <c r="E142" s="236" t="s">
        <v>19</v>
      </c>
      <c r="F142" s="237" t="s">
        <v>201</v>
      </c>
      <c r="G142" s="235"/>
      <c r="H142" s="238">
        <v>-22.559999999999999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154</v>
      </c>
    </row>
    <row r="143" s="14" customFormat="1">
      <c r="A143" s="14"/>
      <c r="B143" s="245"/>
      <c r="C143" s="246"/>
      <c r="D143" s="227" t="s">
        <v>168</v>
      </c>
      <c r="E143" s="247" t="s">
        <v>19</v>
      </c>
      <c r="F143" s="248" t="s">
        <v>171</v>
      </c>
      <c r="G143" s="246"/>
      <c r="H143" s="249">
        <v>96.430999999999997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168</v>
      </c>
      <c r="AU143" s="255" t="s">
        <v>81</v>
      </c>
      <c r="AV143" s="14" t="s">
        <v>162</v>
      </c>
      <c r="AW143" s="14" t="s">
        <v>33</v>
      </c>
      <c r="AX143" s="14" t="s">
        <v>79</v>
      </c>
      <c r="AY143" s="255" t="s">
        <v>154</v>
      </c>
    </row>
    <row r="144" s="2" customFormat="1" ht="24.15" customHeight="1">
      <c r="A144" s="39"/>
      <c r="B144" s="40"/>
      <c r="C144" s="214" t="s">
        <v>202</v>
      </c>
      <c r="D144" s="214" t="s">
        <v>157</v>
      </c>
      <c r="E144" s="215" t="s">
        <v>203</v>
      </c>
      <c r="F144" s="216" t="s">
        <v>204</v>
      </c>
      <c r="G144" s="217" t="s">
        <v>160</v>
      </c>
      <c r="H144" s="218">
        <v>96.430999999999997</v>
      </c>
      <c r="I144" s="219"/>
      <c r="J144" s="220">
        <f>ROUND(I144*H144,2)</f>
        <v>0</v>
      </c>
      <c r="K144" s="216" t="s">
        <v>161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0.015400000000000001</v>
      </c>
      <c r="R144" s="223">
        <f>Q144*H144</f>
        <v>1.4850374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162</v>
      </c>
      <c r="AT144" s="225" t="s">
        <v>157</v>
      </c>
      <c r="AU144" s="225" t="s">
        <v>81</v>
      </c>
      <c r="AY144" s="18" t="s">
        <v>154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162</v>
      </c>
      <c r="BM144" s="225" t="s">
        <v>985</v>
      </c>
    </row>
    <row r="145" s="2" customFormat="1">
      <c r="A145" s="39"/>
      <c r="B145" s="40"/>
      <c r="C145" s="41"/>
      <c r="D145" s="227" t="s">
        <v>164</v>
      </c>
      <c r="E145" s="41"/>
      <c r="F145" s="228" t="s">
        <v>206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81</v>
      </c>
    </row>
    <row r="146" s="2" customFormat="1">
      <c r="A146" s="39"/>
      <c r="B146" s="40"/>
      <c r="C146" s="41"/>
      <c r="D146" s="232" t="s">
        <v>166</v>
      </c>
      <c r="E146" s="41"/>
      <c r="F146" s="233" t="s">
        <v>207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81</v>
      </c>
    </row>
    <row r="147" s="13" customFormat="1">
      <c r="A147" s="13"/>
      <c r="B147" s="234"/>
      <c r="C147" s="235"/>
      <c r="D147" s="227" t="s">
        <v>168</v>
      </c>
      <c r="E147" s="236" t="s">
        <v>19</v>
      </c>
      <c r="F147" s="237" t="s">
        <v>984</v>
      </c>
      <c r="G147" s="235"/>
      <c r="H147" s="238">
        <v>122.53700000000001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168</v>
      </c>
      <c r="AU147" s="244" t="s">
        <v>81</v>
      </c>
      <c r="AV147" s="13" t="s">
        <v>81</v>
      </c>
      <c r="AW147" s="13" t="s">
        <v>33</v>
      </c>
      <c r="AX147" s="13" t="s">
        <v>72</v>
      </c>
      <c r="AY147" s="244" t="s">
        <v>154</v>
      </c>
    </row>
    <row r="148" s="13" customFormat="1">
      <c r="A148" s="13"/>
      <c r="B148" s="234"/>
      <c r="C148" s="235"/>
      <c r="D148" s="227" t="s">
        <v>168</v>
      </c>
      <c r="E148" s="236" t="s">
        <v>19</v>
      </c>
      <c r="F148" s="237" t="s">
        <v>200</v>
      </c>
      <c r="G148" s="235"/>
      <c r="H148" s="238">
        <v>-3.5459999999999998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168</v>
      </c>
      <c r="AU148" s="244" t="s">
        <v>81</v>
      </c>
      <c r="AV148" s="13" t="s">
        <v>81</v>
      </c>
      <c r="AW148" s="13" t="s">
        <v>33</v>
      </c>
      <c r="AX148" s="13" t="s">
        <v>72</v>
      </c>
      <c r="AY148" s="244" t="s">
        <v>154</v>
      </c>
    </row>
    <row r="149" s="13" customFormat="1">
      <c r="A149" s="13"/>
      <c r="B149" s="234"/>
      <c r="C149" s="235"/>
      <c r="D149" s="227" t="s">
        <v>168</v>
      </c>
      <c r="E149" s="236" t="s">
        <v>19</v>
      </c>
      <c r="F149" s="237" t="s">
        <v>201</v>
      </c>
      <c r="G149" s="235"/>
      <c r="H149" s="238">
        <v>-22.559999999999999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168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154</v>
      </c>
    </row>
    <row r="150" s="14" customFormat="1">
      <c r="A150" s="14"/>
      <c r="B150" s="245"/>
      <c r="C150" s="246"/>
      <c r="D150" s="227" t="s">
        <v>168</v>
      </c>
      <c r="E150" s="247" t="s">
        <v>19</v>
      </c>
      <c r="F150" s="248" t="s">
        <v>171</v>
      </c>
      <c r="G150" s="246"/>
      <c r="H150" s="249">
        <v>96.430999999999997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168</v>
      </c>
      <c r="AU150" s="255" t="s">
        <v>81</v>
      </c>
      <c r="AV150" s="14" t="s">
        <v>162</v>
      </c>
      <c r="AW150" s="14" t="s">
        <v>33</v>
      </c>
      <c r="AX150" s="14" t="s">
        <v>79</v>
      </c>
      <c r="AY150" s="255" t="s">
        <v>154</v>
      </c>
    </row>
    <row r="151" s="2" customFormat="1" ht="24.15" customHeight="1">
      <c r="A151" s="39"/>
      <c r="B151" s="40"/>
      <c r="C151" s="214" t="s">
        <v>208</v>
      </c>
      <c r="D151" s="214" t="s">
        <v>157</v>
      </c>
      <c r="E151" s="215" t="s">
        <v>209</v>
      </c>
      <c r="F151" s="216" t="s">
        <v>210</v>
      </c>
      <c r="G151" s="217" t="s">
        <v>160</v>
      </c>
      <c r="H151" s="218">
        <v>96.430999999999997</v>
      </c>
      <c r="I151" s="219"/>
      <c r="J151" s="220">
        <f>ROUND(I151*H151,2)</f>
        <v>0</v>
      </c>
      <c r="K151" s="216" t="s">
        <v>161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0.0079000000000000008</v>
      </c>
      <c r="R151" s="223">
        <f>Q151*H151</f>
        <v>0.76180490000000001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162</v>
      </c>
      <c r="AT151" s="225" t="s">
        <v>157</v>
      </c>
      <c r="AU151" s="225" t="s">
        <v>81</v>
      </c>
      <c r="AY151" s="18" t="s">
        <v>154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162</v>
      </c>
      <c r="BM151" s="225" t="s">
        <v>986</v>
      </c>
    </row>
    <row r="152" s="2" customFormat="1">
      <c r="A152" s="39"/>
      <c r="B152" s="40"/>
      <c r="C152" s="41"/>
      <c r="D152" s="227" t="s">
        <v>164</v>
      </c>
      <c r="E152" s="41"/>
      <c r="F152" s="228" t="s">
        <v>212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81</v>
      </c>
    </row>
    <row r="153" s="2" customFormat="1">
      <c r="A153" s="39"/>
      <c r="B153" s="40"/>
      <c r="C153" s="41"/>
      <c r="D153" s="232" t="s">
        <v>166</v>
      </c>
      <c r="E153" s="41"/>
      <c r="F153" s="233" t="s">
        <v>213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81</v>
      </c>
    </row>
    <row r="154" s="13" customFormat="1">
      <c r="A154" s="13"/>
      <c r="B154" s="234"/>
      <c r="C154" s="235"/>
      <c r="D154" s="227" t="s">
        <v>168</v>
      </c>
      <c r="E154" s="236" t="s">
        <v>19</v>
      </c>
      <c r="F154" s="237" t="s">
        <v>984</v>
      </c>
      <c r="G154" s="235"/>
      <c r="H154" s="238">
        <v>122.53700000000001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168</v>
      </c>
      <c r="AU154" s="244" t="s">
        <v>81</v>
      </c>
      <c r="AV154" s="13" t="s">
        <v>81</v>
      </c>
      <c r="AW154" s="13" t="s">
        <v>33</v>
      </c>
      <c r="AX154" s="13" t="s">
        <v>72</v>
      </c>
      <c r="AY154" s="244" t="s">
        <v>154</v>
      </c>
    </row>
    <row r="155" s="13" customFormat="1">
      <c r="A155" s="13"/>
      <c r="B155" s="234"/>
      <c r="C155" s="235"/>
      <c r="D155" s="227" t="s">
        <v>168</v>
      </c>
      <c r="E155" s="236" t="s">
        <v>19</v>
      </c>
      <c r="F155" s="237" t="s">
        <v>200</v>
      </c>
      <c r="G155" s="235"/>
      <c r="H155" s="238">
        <v>-3.5459999999999998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168</v>
      </c>
      <c r="AU155" s="244" t="s">
        <v>81</v>
      </c>
      <c r="AV155" s="13" t="s">
        <v>81</v>
      </c>
      <c r="AW155" s="13" t="s">
        <v>33</v>
      </c>
      <c r="AX155" s="13" t="s">
        <v>72</v>
      </c>
      <c r="AY155" s="244" t="s">
        <v>154</v>
      </c>
    </row>
    <row r="156" s="13" customFormat="1">
      <c r="A156" s="13"/>
      <c r="B156" s="234"/>
      <c r="C156" s="235"/>
      <c r="D156" s="227" t="s">
        <v>168</v>
      </c>
      <c r="E156" s="236" t="s">
        <v>19</v>
      </c>
      <c r="F156" s="237" t="s">
        <v>201</v>
      </c>
      <c r="G156" s="235"/>
      <c r="H156" s="238">
        <v>-22.559999999999999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168</v>
      </c>
      <c r="AU156" s="244" t="s">
        <v>81</v>
      </c>
      <c r="AV156" s="13" t="s">
        <v>81</v>
      </c>
      <c r="AW156" s="13" t="s">
        <v>33</v>
      </c>
      <c r="AX156" s="13" t="s">
        <v>72</v>
      </c>
      <c r="AY156" s="244" t="s">
        <v>154</v>
      </c>
    </row>
    <row r="157" s="14" customFormat="1">
      <c r="A157" s="14"/>
      <c r="B157" s="245"/>
      <c r="C157" s="246"/>
      <c r="D157" s="227" t="s">
        <v>168</v>
      </c>
      <c r="E157" s="247" t="s">
        <v>19</v>
      </c>
      <c r="F157" s="248" t="s">
        <v>171</v>
      </c>
      <c r="G157" s="246"/>
      <c r="H157" s="249">
        <v>96.430999999999997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168</v>
      </c>
      <c r="AU157" s="255" t="s">
        <v>81</v>
      </c>
      <c r="AV157" s="14" t="s">
        <v>162</v>
      </c>
      <c r="AW157" s="14" t="s">
        <v>33</v>
      </c>
      <c r="AX157" s="14" t="s">
        <v>79</v>
      </c>
      <c r="AY157" s="255" t="s">
        <v>154</v>
      </c>
    </row>
    <row r="158" s="2" customFormat="1" ht="24.15" customHeight="1">
      <c r="A158" s="39"/>
      <c r="B158" s="40"/>
      <c r="C158" s="214" t="s">
        <v>214</v>
      </c>
      <c r="D158" s="214" t="s">
        <v>157</v>
      </c>
      <c r="E158" s="215" t="s">
        <v>215</v>
      </c>
      <c r="F158" s="216" t="s">
        <v>216</v>
      </c>
      <c r="G158" s="217" t="s">
        <v>160</v>
      </c>
      <c r="H158" s="218">
        <v>96.430999999999997</v>
      </c>
      <c r="I158" s="219"/>
      <c r="J158" s="220">
        <f>ROUND(I158*H158,2)</f>
        <v>0</v>
      </c>
      <c r="K158" s="216" t="s">
        <v>161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0.00025999999999999998</v>
      </c>
      <c r="R158" s="223">
        <f>Q158*H158</f>
        <v>0.025072059999999997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162</v>
      </c>
      <c r="AT158" s="225" t="s">
        <v>157</v>
      </c>
      <c r="AU158" s="225" t="s">
        <v>81</v>
      </c>
      <c r="AY158" s="18" t="s">
        <v>154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162</v>
      </c>
      <c r="BM158" s="225" t="s">
        <v>987</v>
      </c>
    </row>
    <row r="159" s="2" customFormat="1">
      <c r="A159" s="39"/>
      <c r="B159" s="40"/>
      <c r="C159" s="41"/>
      <c r="D159" s="227" t="s">
        <v>164</v>
      </c>
      <c r="E159" s="41"/>
      <c r="F159" s="228" t="s">
        <v>218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164</v>
      </c>
      <c r="AU159" s="18" t="s">
        <v>81</v>
      </c>
    </row>
    <row r="160" s="2" customFormat="1">
      <c r="A160" s="39"/>
      <c r="B160" s="40"/>
      <c r="C160" s="41"/>
      <c r="D160" s="232" t="s">
        <v>166</v>
      </c>
      <c r="E160" s="41"/>
      <c r="F160" s="233" t="s">
        <v>219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81</v>
      </c>
    </row>
    <row r="161" s="13" customFormat="1">
      <c r="A161" s="13"/>
      <c r="B161" s="234"/>
      <c r="C161" s="235"/>
      <c r="D161" s="227" t="s">
        <v>168</v>
      </c>
      <c r="E161" s="236" t="s">
        <v>19</v>
      </c>
      <c r="F161" s="237" t="s">
        <v>984</v>
      </c>
      <c r="G161" s="235"/>
      <c r="H161" s="238">
        <v>122.53700000000001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81</v>
      </c>
      <c r="AV161" s="13" t="s">
        <v>81</v>
      </c>
      <c r="AW161" s="13" t="s">
        <v>33</v>
      </c>
      <c r="AX161" s="13" t="s">
        <v>72</v>
      </c>
      <c r="AY161" s="244" t="s">
        <v>154</v>
      </c>
    </row>
    <row r="162" s="13" customFormat="1">
      <c r="A162" s="13"/>
      <c r="B162" s="234"/>
      <c r="C162" s="235"/>
      <c r="D162" s="227" t="s">
        <v>168</v>
      </c>
      <c r="E162" s="236" t="s">
        <v>19</v>
      </c>
      <c r="F162" s="237" t="s">
        <v>200</v>
      </c>
      <c r="G162" s="235"/>
      <c r="H162" s="238">
        <v>-3.5459999999999998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81</v>
      </c>
      <c r="AV162" s="13" t="s">
        <v>81</v>
      </c>
      <c r="AW162" s="13" t="s">
        <v>33</v>
      </c>
      <c r="AX162" s="13" t="s">
        <v>72</v>
      </c>
      <c r="AY162" s="244" t="s">
        <v>154</v>
      </c>
    </row>
    <row r="163" s="13" customFormat="1">
      <c r="A163" s="13"/>
      <c r="B163" s="234"/>
      <c r="C163" s="235"/>
      <c r="D163" s="227" t="s">
        <v>168</v>
      </c>
      <c r="E163" s="236" t="s">
        <v>19</v>
      </c>
      <c r="F163" s="237" t="s">
        <v>201</v>
      </c>
      <c r="G163" s="235"/>
      <c r="H163" s="238">
        <v>-22.559999999999999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168</v>
      </c>
      <c r="AU163" s="244" t="s">
        <v>81</v>
      </c>
      <c r="AV163" s="13" t="s">
        <v>81</v>
      </c>
      <c r="AW163" s="13" t="s">
        <v>33</v>
      </c>
      <c r="AX163" s="13" t="s">
        <v>72</v>
      </c>
      <c r="AY163" s="244" t="s">
        <v>154</v>
      </c>
    </row>
    <row r="164" s="14" customFormat="1">
      <c r="A164" s="14"/>
      <c r="B164" s="245"/>
      <c r="C164" s="246"/>
      <c r="D164" s="227" t="s">
        <v>168</v>
      </c>
      <c r="E164" s="247" t="s">
        <v>19</v>
      </c>
      <c r="F164" s="248" t="s">
        <v>171</v>
      </c>
      <c r="G164" s="246"/>
      <c r="H164" s="249">
        <v>96.430999999999997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168</v>
      </c>
      <c r="AU164" s="255" t="s">
        <v>81</v>
      </c>
      <c r="AV164" s="14" t="s">
        <v>162</v>
      </c>
      <c r="AW164" s="14" t="s">
        <v>33</v>
      </c>
      <c r="AX164" s="14" t="s">
        <v>79</v>
      </c>
      <c r="AY164" s="255" t="s">
        <v>154</v>
      </c>
    </row>
    <row r="165" s="2" customFormat="1" ht="16.5" customHeight="1">
      <c r="A165" s="39"/>
      <c r="B165" s="40"/>
      <c r="C165" s="214" t="s">
        <v>220</v>
      </c>
      <c r="D165" s="214" t="s">
        <v>157</v>
      </c>
      <c r="E165" s="215" t="s">
        <v>221</v>
      </c>
      <c r="F165" s="216" t="s">
        <v>222</v>
      </c>
      <c r="G165" s="217" t="s">
        <v>160</v>
      </c>
      <c r="H165" s="218">
        <v>96.430999999999997</v>
      </c>
      <c r="I165" s="219"/>
      <c r="J165" s="220">
        <f>ROUND(I165*H165,2)</f>
        <v>0</v>
      </c>
      <c r="K165" s="216" t="s">
        <v>161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0.0040000000000000001</v>
      </c>
      <c r="R165" s="223">
        <f>Q165*H165</f>
        <v>0.38572400000000001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162</v>
      </c>
      <c r="AT165" s="225" t="s">
        <v>157</v>
      </c>
      <c r="AU165" s="225" t="s">
        <v>81</v>
      </c>
      <c r="AY165" s="18" t="s">
        <v>154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162</v>
      </c>
      <c r="BM165" s="225" t="s">
        <v>988</v>
      </c>
    </row>
    <row r="166" s="2" customFormat="1">
      <c r="A166" s="39"/>
      <c r="B166" s="40"/>
      <c r="C166" s="41"/>
      <c r="D166" s="227" t="s">
        <v>164</v>
      </c>
      <c r="E166" s="41"/>
      <c r="F166" s="228" t="s">
        <v>224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164</v>
      </c>
      <c r="AU166" s="18" t="s">
        <v>81</v>
      </c>
    </row>
    <row r="167" s="2" customFormat="1">
      <c r="A167" s="39"/>
      <c r="B167" s="40"/>
      <c r="C167" s="41"/>
      <c r="D167" s="232" t="s">
        <v>166</v>
      </c>
      <c r="E167" s="41"/>
      <c r="F167" s="233" t="s">
        <v>225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81</v>
      </c>
    </row>
    <row r="168" s="13" customFormat="1">
      <c r="A168" s="13"/>
      <c r="B168" s="234"/>
      <c r="C168" s="235"/>
      <c r="D168" s="227" t="s">
        <v>168</v>
      </c>
      <c r="E168" s="236" t="s">
        <v>19</v>
      </c>
      <c r="F168" s="237" t="s">
        <v>984</v>
      </c>
      <c r="G168" s="235"/>
      <c r="H168" s="238">
        <v>122.53700000000001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168</v>
      </c>
      <c r="AU168" s="244" t="s">
        <v>81</v>
      </c>
      <c r="AV168" s="13" t="s">
        <v>81</v>
      </c>
      <c r="AW168" s="13" t="s">
        <v>33</v>
      </c>
      <c r="AX168" s="13" t="s">
        <v>72</v>
      </c>
      <c r="AY168" s="244" t="s">
        <v>154</v>
      </c>
    </row>
    <row r="169" s="13" customFormat="1">
      <c r="A169" s="13"/>
      <c r="B169" s="234"/>
      <c r="C169" s="235"/>
      <c r="D169" s="227" t="s">
        <v>168</v>
      </c>
      <c r="E169" s="236" t="s">
        <v>19</v>
      </c>
      <c r="F169" s="237" t="s">
        <v>200</v>
      </c>
      <c r="G169" s="235"/>
      <c r="H169" s="238">
        <v>-3.5459999999999998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81</v>
      </c>
      <c r="AV169" s="13" t="s">
        <v>81</v>
      </c>
      <c r="AW169" s="13" t="s">
        <v>33</v>
      </c>
      <c r="AX169" s="13" t="s">
        <v>72</v>
      </c>
      <c r="AY169" s="244" t="s">
        <v>154</v>
      </c>
    </row>
    <row r="170" s="13" customFormat="1">
      <c r="A170" s="13"/>
      <c r="B170" s="234"/>
      <c r="C170" s="235"/>
      <c r="D170" s="227" t="s">
        <v>168</v>
      </c>
      <c r="E170" s="236" t="s">
        <v>19</v>
      </c>
      <c r="F170" s="237" t="s">
        <v>201</v>
      </c>
      <c r="G170" s="235"/>
      <c r="H170" s="238">
        <v>-22.559999999999999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81</v>
      </c>
      <c r="AV170" s="13" t="s">
        <v>81</v>
      </c>
      <c r="AW170" s="13" t="s">
        <v>33</v>
      </c>
      <c r="AX170" s="13" t="s">
        <v>72</v>
      </c>
      <c r="AY170" s="244" t="s">
        <v>154</v>
      </c>
    </row>
    <row r="171" s="14" customFormat="1">
      <c r="A171" s="14"/>
      <c r="B171" s="245"/>
      <c r="C171" s="246"/>
      <c r="D171" s="227" t="s">
        <v>168</v>
      </c>
      <c r="E171" s="247" t="s">
        <v>19</v>
      </c>
      <c r="F171" s="248" t="s">
        <v>171</v>
      </c>
      <c r="G171" s="246"/>
      <c r="H171" s="249">
        <v>96.430999999999997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168</v>
      </c>
      <c r="AU171" s="255" t="s">
        <v>81</v>
      </c>
      <c r="AV171" s="14" t="s">
        <v>162</v>
      </c>
      <c r="AW171" s="14" t="s">
        <v>33</v>
      </c>
      <c r="AX171" s="14" t="s">
        <v>79</v>
      </c>
      <c r="AY171" s="255" t="s">
        <v>154</v>
      </c>
    </row>
    <row r="172" s="2" customFormat="1" ht="24.15" customHeight="1">
      <c r="A172" s="39"/>
      <c r="B172" s="40"/>
      <c r="C172" s="214" t="s">
        <v>226</v>
      </c>
      <c r="D172" s="214" t="s">
        <v>157</v>
      </c>
      <c r="E172" s="215" t="s">
        <v>233</v>
      </c>
      <c r="F172" s="216" t="s">
        <v>234</v>
      </c>
      <c r="G172" s="217" t="s">
        <v>160</v>
      </c>
      <c r="H172" s="218">
        <v>11.231999999999999</v>
      </c>
      <c r="I172" s="219"/>
      <c r="J172" s="220">
        <f>ROUND(I172*H172,2)</f>
        <v>0</v>
      </c>
      <c r="K172" s="216" t="s">
        <v>161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0.0044099999999999999</v>
      </c>
      <c r="R172" s="223">
        <f>Q172*H172</f>
        <v>0.049533119999999993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162</v>
      </c>
      <c r="AT172" s="225" t="s">
        <v>157</v>
      </c>
      <c r="AU172" s="225" t="s">
        <v>81</v>
      </c>
      <c r="AY172" s="18" t="s">
        <v>154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162</v>
      </c>
      <c r="BM172" s="225" t="s">
        <v>989</v>
      </c>
    </row>
    <row r="173" s="2" customFormat="1">
      <c r="A173" s="39"/>
      <c r="B173" s="40"/>
      <c r="C173" s="41"/>
      <c r="D173" s="227" t="s">
        <v>164</v>
      </c>
      <c r="E173" s="41"/>
      <c r="F173" s="228" t="s">
        <v>236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164</v>
      </c>
      <c r="AU173" s="18" t="s">
        <v>81</v>
      </c>
    </row>
    <row r="174" s="2" customFormat="1">
      <c r="A174" s="39"/>
      <c r="B174" s="40"/>
      <c r="C174" s="41"/>
      <c r="D174" s="232" t="s">
        <v>166</v>
      </c>
      <c r="E174" s="41"/>
      <c r="F174" s="233" t="s">
        <v>237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81</v>
      </c>
    </row>
    <row r="175" s="13" customFormat="1">
      <c r="A175" s="13"/>
      <c r="B175" s="234"/>
      <c r="C175" s="235"/>
      <c r="D175" s="227" t="s">
        <v>168</v>
      </c>
      <c r="E175" s="236" t="s">
        <v>19</v>
      </c>
      <c r="F175" s="237" t="s">
        <v>232</v>
      </c>
      <c r="G175" s="235"/>
      <c r="H175" s="238">
        <v>11.231999999999999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81</v>
      </c>
      <c r="AV175" s="13" t="s">
        <v>81</v>
      </c>
      <c r="AW175" s="13" t="s">
        <v>33</v>
      </c>
      <c r="AX175" s="13" t="s">
        <v>72</v>
      </c>
      <c r="AY175" s="244" t="s">
        <v>154</v>
      </c>
    </row>
    <row r="176" s="14" customFormat="1">
      <c r="A176" s="14"/>
      <c r="B176" s="245"/>
      <c r="C176" s="246"/>
      <c r="D176" s="227" t="s">
        <v>168</v>
      </c>
      <c r="E176" s="247" t="s">
        <v>19</v>
      </c>
      <c r="F176" s="248" t="s">
        <v>171</v>
      </c>
      <c r="G176" s="246"/>
      <c r="H176" s="249">
        <v>11.231999999999999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168</v>
      </c>
      <c r="AU176" s="255" t="s">
        <v>81</v>
      </c>
      <c r="AV176" s="14" t="s">
        <v>162</v>
      </c>
      <c r="AW176" s="14" t="s">
        <v>33</v>
      </c>
      <c r="AX176" s="14" t="s">
        <v>79</v>
      </c>
      <c r="AY176" s="255" t="s">
        <v>154</v>
      </c>
    </row>
    <row r="177" s="2" customFormat="1" ht="24.15" customHeight="1">
      <c r="A177" s="39"/>
      <c r="B177" s="40"/>
      <c r="C177" s="214" t="s">
        <v>8</v>
      </c>
      <c r="D177" s="214" t="s">
        <v>157</v>
      </c>
      <c r="E177" s="215" t="s">
        <v>227</v>
      </c>
      <c r="F177" s="216" t="s">
        <v>228</v>
      </c>
      <c r="G177" s="217" t="s">
        <v>160</v>
      </c>
      <c r="H177" s="218">
        <v>11.231999999999999</v>
      </c>
      <c r="I177" s="219"/>
      <c r="J177" s="220">
        <f>ROUND(I177*H177,2)</f>
        <v>0</v>
      </c>
      <c r="K177" s="216" t="s">
        <v>161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0.00025999999999999998</v>
      </c>
      <c r="R177" s="223">
        <f>Q177*H177</f>
        <v>0.0029203199999999997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162</v>
      </c>
      <c r="AT177" s="225" t="s">
        <v>157</v>
      </c>
      <c r="AU177" s="225" t="s">
        <v>81</v>
      </c>
      <c r="AY177" s="18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162</v>
      </c>
      <c r="BM177" s="225" t="s">
        <v>990</v>
      </c>
    </row>
    <row r="178" s="2" customFormat="1">
      <c r="A178" s="39"/>
      <c r="B178" s="40"/>
      <c r="C178" s="41"/>
      <c r="D178" s="227" t="s">
        <v>164</v>
      </c>
      <c r="E178" s="41"/>
      <c r="F178" s="228" t="s">
        <v>230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164</v>
      </c>
      <c r="AU178" s="18" t="s">
        <v>81</v>
      </c>
    </row>
    <row r="179" s="2" customFormat="1">
      <c r="A179" s="39"/>
      <c r="B179" s="40"/>
      <c r="C179" s="41"/>
      <c r="D179" s="232" t="s">
        <v>166</v>
      </c>
      <c r="E179" s="41"/>
      <c r="F179" s="233" t="s">
        <v>231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81</v>
      </c>
    </row>
    <row r="180" s="13" customFormat="1">
      <c r="A180" s="13"/>
      <c r="B180" s="234"/>
      <c r="C180" s="235"/>
      <c r="D180" s="227" t="s">
        <v>168</v>
      </c>
      <c r="E180" s="236" t="s">
        <v>19</v>
      </c>
      <c r="F180" s="237" t="s">
        <v>232</v>
      </c>
      <c r="G180" s="235"/>
      <c r="H180" s="238">
        <v>11.231999999999999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81</v>
      </c>
      <c r="AV180" s="13" t="s">
        <v>81</v>
      </c>
      <c r="AW180" s="13" t="s">
        <v>33</v>
      </c>
      <c r="AX180" s="13" t="s">
        <v>72</v>
      </c>
      <c r="AY180" s="244" t="s">
        <v>154</v>
      </c>
    </row>
    <row r="181" s="14" customFormat="1">
      <c r="A181" s="14"/>
      <c r="B181" s="245"/>
      <c r="C181" s="246"/>
      <c r="D181" s="227" t="s">
        <v>168</v>
      </c>
      <c r="E181" s="247" t="s">
        <v>19</v>
      </c>
      <c r="F181" s="248" t="s">
        <v>171</v>
      </c>
      <c r="G181" s="246"/>
      <c r="H181" s="249">
        <v>11.231999999999999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168</v>
      </c>
      <c r="AU181" s="255" t="s">
        <v>81</v>
      </c>
      <c r="AV181" s="14" t="s">
        <v>162</v>
      </c>
      <c r="AW181" s="14" t="s">
        <v>33</v>
      </c>
      <c r="AX181" s="14" t="s">
        <v>79</v>
      </c>
      <c r="AY181" s="255" t="s">
        <v>154</v>
      </c>
    </row>
    <row r="182" s="2" customFormat="1" ht="24.15" customHeight="1">
      <c r="A182" s="39"/>
      <c r="B182" s="40"/>
      <c r="C182" s="214" t="s">
        <v>238</v>
      </c>
      <c r="D182" s="214" t="s">
        <v>157</v>
      </c>
      <c r="E182" s="215" t="s">
        <v>239</v>
      </c>
      <c r="F182" s="216" t="s">
        <v>240</v>
      </c>
      <c r="G182" s="217" t="s">
        <v>160</v>
      </c>
      <c r="H182" s="218">
        <v>11.231999999999999</v>
      </c>
      <c r="I182" s="219"/>
      <c r="J182" s="220">
        <f>ROUND(I182*H182,2)</f>
        <v>0</v>
      </c>
      <c r="K182" s="216" t="s">
        <v>161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0.0040000000000000001</v>
      </c>
      <c r="R182" s="223">
        <f>Q182*H182</f>
        <v>0.044927999999999996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162</v>
      </c>
      <c r="AT182" s="225" t="s">
        <v>157</v>
      </c>
      <c r="AU182" s="225" t="s">
        <v>81</v>
      </c>
      <c r="AY182" s="18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162</v>
      </c>
      <c r="BM182" s="225" t="s">
        <v>991</v>
      </c>
    </row>
    <row r="183" s="2" customFormat="1">
      <c r="A183" s="39"/>
      <c r="B183" s="40"/>
      <c r="C183" s="41"/>
      <c r="D183" s="227" t="s">
        <v>164</v>
      </c>
      <c r="E183" s="41"/>
      <c r="F183" s="228" t="s">
        <v>242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164</v>
      </c>
      <c r="AU183" s="18" t="s">
        <v>81</v>
      </c>
    </row>
    <row r="184" s="2" customFormat="1">
      <c r="A184" s="39"/>
      <c r="B184" s="40"/>
      <c r="C184" s="41"/>
      <c r="D184" s="232" t="s">
        <v>166</v>
      </c>
      <c r="E184" s="41"/>
      <c r="F184" s="233" t="s">
        <v>243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166</v>
      </c>
      <c r="AU184" s="18" t="s">
        <v>81</v>
      </c>
    </row>
    <row r="185" s="13" customFormat="1">
      <c r="A185" s="13"/>
      <c r="B185" s="234"/>
      <c r="C185" s="235"/>
      <c r="D185" s="227" t="s">
        <v>168</v>
      </c>
      <c r="E185" s="236" t="s">
        <v>19</v>
      </c>
      <c r="F185" s="237" t="s">
        <v>232</v>
      </c>
      <c r="G185" s="235"/>
      <c r="H185" s="238">
        <v>11.231999999999999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168</v>
      </c>
      <c r="AU185" s="244" t="s">
        <v>81</v>
      </c>
      <c r="AV185" s="13" t="s">
        <v>81</v>
      </c>
      <c r="AW185" s="13" t="s">
        <v>33</v>
      </c>
      <c r="AX185" s="13" t="s">
        <v>72</v>
      </c>
      <c r="AY185" s="244" t="s">
        <v>154</v>
      </c>
    </row>
    <row r="186" s="14" customFormat="1">
      <c r="A186" s="14"/>
      <c r="B186" s="245"/>
      <c r="C186" s="246"/>
      <c r="D186" s="227" t="s">
        <v>168</v>
      </c>
      <c r="E186" s="247" t="s">
        <v>19</v>
      </c>
      <c r="F186" s="248" t="s">
        <v>171</v>
      </c>
      <c r="G186" s="246"/>
      <c r="H186" s="249">
        <v>11.231999999999999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168</v>
      </c>
      <c r="AU186" s="255" t="s">
        <v>81</v>
      </c>
      <c r="AV186" s="14" t="s">
        <v>162</v>
      </c>
      <c r="AW186" s="14" t="s">
        <v>33</v>
      </c>
      <c r="AX186" s="14" t="s">
        <v>79</v>
      </c>
      <c r="AY186" s="255" t="s">
        <v>154</v>
      </c>
    </row>
    <row r="187" s="2" customFormat="1" ht="21.75" customHeight="1">
      <c r="A187" s="39"/>
      <c r="B187" s="40"/>
      <c r="C187" s="214" t="s">
        <v>244</v>
      </c>
      <c r="D187" s="214" t="s">
        <v>157</v>
      </c>
      <c r="E187" s="215" t="s">
        <v>245</v>
      </c>
      <c r="F187" s="216" t="s">
        <v>246</v>
      </c>
      <c r="G187" s="217" t="s">
        <v>160</v>
      </c>
      <c r="H187" s="218">
        <v>3</v>
      </c>
      <c r="I187" s="219"/>
      <c r="J187" s="220">
        <f>ROUND(I187*H187,2)</f>
        <v>0</v>
      </c>
      <c r="K187" s="216" t="s">
        <v>161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0.037999999999999999</v>
      </c>
      <c r="R187" s="223">
        <f>Q187*H187</f>
        <v>0.11399999999999999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162</v>
      </c>
      <c r="AT187" s="225" t="s">
        <v>157</v>
      </c>
      <c r="AU187" s="225" t="s">
        <v>81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162</v>
      </c>
      <c r="BM187" s="225" t="s">
        <v>992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248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81</v>
      </c>
    </row>
    <row r="189" s="2" customFormat="1">
      <c r="A189" s="39"/>
      <c r="B189" s="40"/>
      <c r="C189" s="41"/>
      <c r="D189" s="232" t="s">
        <v>166</v>
      </c>
      <c r="E189" s="41"/>
      <c r="F189" s="233" t="s">
        <v>249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81</v>
      </c>
    </row>
    <row r="190" s="2" customFormat="1" ht="21.75" customHeight="1">
      <c r="A190" s="39"/>
      <c r="B190" s="40"/>
      <c r="C190" s="214" t="s">
        <v>250</v>
      </c>
      <c r="D190" s="214" t="s">
        <v>157</v>
      </c>
      <c r="E190" s="215" t="s">
        <v>251</v>
      </c>
      <c r="F190" s="216" t="s">
        <v>252</v>
      </c>
      <c r="G190" s="217" t="s">
        <v>160</v>
      </c>
      <c r="H190" s="218">
        <v>3</v>
      </c>
      <c r="I190" s="219"/>
      <c r="J190" s="220">
        <f>ROUND(I190*H190,2)</f>
        <v>0</v>
      </c>
      <c r="K190" s="216" t="s">
        <v>161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0.056000000000000001</v>
      </c>
      <c r="R190" s="223">
        <f>Q190*H190</f>
        <v>0.16800000000000001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162</v>
      </c>
      <c r="AT190" s="225" t="s">
        <v>157</v>
      </c>
      <c r="AU190" s="225" t="s">
        <v>81</v>
      </c>
      <c r="AY190" s="18" t="s">
        <v>154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162</v>
      </c>
      <c r="BM190" s="225" t="s">
        <v>993</v>
      </c>
    </row>
    <row r="191" s="2" customFormat="1">
      <c r="A191" s="39"/>
      <c r="B191" s="40"/>
      <c r="C191" s="41"/>
      <c r="D191" s="227" t="s">
        <v>164</v>
      </c>
      <c r="E191" s="41"/>
      <c r="F191" s="228" t="s">
        <v>254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81</v>
      </c>
    </row>
    <row r="192" s="2" customFormat="1">
      <c r="A192" s="39"/>
      <c r="B192" s="40"/>
      <c r="C192" s="41"/>
      <c r="D192" s="232" t="s">
        <v>166</v>
      </c>
      <c r="E192" s="41"/>
      <c r="F192" s="233" t="s">
        <v>255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81</v>
      </c>
    </row>
    <row r="193" s="2" customFormat="1" ht="24.15" customHeight="1">
      <c r="A193" s="39"/>
      <c r="B193" s="40"/>
      <c r="C193" s="214" t="s">
        <v>256</v>
      </c>
      <c r="D193" s="214" t="s">
        <v>157</v>
      </c>
      <c r="E193" s="215" t="s">
        <v>257</v>
      </c>
      <c r="F193" s="216" t="s">
        <v>258</v>
      </c>
      <c r="G193" s="217" t="s">
        <v>160</v>
      </c>
      <c r="H193" s="218">
        <v>3</v>
      </c>
      <c r="I193" s="219"/>
      <c r="J193" s="220">
        <f>ROUND(I193*H193,2)</f>
        <v>0</v>
      </c>
      <c r="K193" s="216" t="s">
        <v>161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0.037999999999999999</v>
      </c>
      <c r="R193" s="223">
        <f>Q193*H193</f>
        <v>0.11399999999999999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162</v>
      </c>
      <c r="AT193" s="225" t="s">
        <v>157</v>
      </c>
      <c r="AU193" s="225" t="s">
        <v>81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162</v>
      </c>
      <c r="BM193" s="225" t="s">
        <v>994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260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81</v>
      </c>
    </row>
    <row r="195" s="2" customFormat="1">
      <c r="A195" s="39"/>
      <c r="B195" s="40"/>
      <c r="C195" s="41"/>
      <c r="D195" s="232" t="s">
        <v>166</v>
      </c>
      <c r="E195" s="41"/>
      <c r="F195" s="233" t="s">
        <v>261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81</v>
      </c>
    </row>
    <row r="196" s="2" customFormat="1" ht="24.15" customHeight="1">
      <c r="A196" s="39"/>
      <c r="B196" s="40"/>
      <c r="C196" s="214" t="s">
        <v>262</v>
      </c>
      <c r="D196" s="214" t="s">
        <v>157</v>
      </c>
      <c r="E196" s="215" t="s">
        <v>263</v>
      </c>
      <c r="F196" s="216" t="s">
        <v>264</v>
      </c>
      <c r="G196" s="217" t="s">
        <v>265</v>
      </c>
      <c r="H196" s="218">
        <v>44.68</v>
      </c>
      <c r="I196" s="219"/>
      <c r="J196" s="220">
        <f>ROUND(I196*H196,2)</f>
        <v>0</v>
      </c>
      <c r="K196" s="216" t="s">
        <v>161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0.0015</v>
      </c>
      <c r="R196" s="223">
        <f>Q196*H196</f>
        <v>0.067019999999999996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162</v>
      </c>
      <c r="AT196" s="225" t="s">
        <v>157</v>
      </c>
      <c r="AU196" s="225" t="s">
        <v>81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162</v>
      </c>
      <c r="BM196" s="225" t="s">
        <v>995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267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81</v>
      </c>
    </row>
    <row r="198" s="2" customFormat="1">
      <c r="A198" s="39"/>
      <c r="B198" s="40"/>
      <c r="C198" s="41"/>
      <c r="D198" s="232" t="s">
        <v>166</v>
      </c>
      <c r="E198" s="41"/>
      <c r="F198" s="233" t="s">
        <v>268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81</v>
      </c>
    </row>
    <row r="199" s="13" customFormat="1">
      <c r="A199" s="13"/>
      <c r="B199" s="234"/>
      <c r="C199" s="235"/>
      <c r="D199" s="227" t="s">
        <v>168</v>
      </c>
      <c r="E199" s="236" t="s">
        <v>19</v>
      </c>
      <c r="F199" s="237" t="s">
        <v>996</v>
      </c>
      <c r="G199" s="235"/>
      <c r="H199" s="238">
        <v>6.2000000000000002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168</v>
      </c>
      <c r="AU199" s="244" t="s">
        <v>81</v>
      </c>
      <c r="AV199" s="13" t="s">
        <v>81</v>
      </c>
      <c r="AW199" s="13" t="s">
        <v>33</v>
      </c>
      <c r="AX199" s="13" t="s">
        <v>72</v>
      </c>
      <c r="AY199" s="244" t="s">
        <v>154</v>
      </c>
    </row>
    <row r="200" s="13" customFormat="1">
      <c r="A200" s="13"/>
      <c r="B200" s="234"/>
      <c r="C200" s="235"/>
      <c r="D200" s="227" t="s">
        <v>168</v>
      </c>
      <c r="E200" s="236" t="s">
        <v>19</v>
      </c>
      <c r="F200" s="237" t="s">
        <v>270</v>
      </c>
      <c r="G200" s="235"/>
      <c r="H200" s="238">
        <v>28.600000000000001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168</v>
      </c>
      <c r="AU200" s="244" t="s">
        <v>81</v>
      </c>
      <c r="AV200" s="13" t="s">
        <v>81</v>
      </c>
      <c r="AW200" s="13" t="s">
        <v>33</v>
      </c>
      <c r="AX200" s="13" t="s">
        <v>72</v>
      </c>
      <c r="AY200" s="244" t="s">
        <v>154</v>
      </c>
    </row>
    <row r="201" s="13" customFormat="1">
      <c r="A201" s="13"/>
      <c r="B201" s="234"/>
      <c r="C201" s="235"/>
      <c r="D201" s="227" t="s">
        <v>168</v>
      </c>
      <c r="E201" s="236" t="s">
        <v>19</v>
      </c>
      <c r="F201" s="237" t="s">
        <v>271</v>
      </c>
      <c r="G201" s="235"/>
      <c r="H201" s="238">
        <v>9.8800000000000008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168</v>
      </c>
      <c r="AU201" s="244" t="s">
        <v>81</v>
      </c>
      <c r="AV201" s="13" t="s">
        <v>81</v>
      </c>
      <c r="AW201" s="13" t="s">
        <v>33</v>
      </c>
      <c r="AX201" s="13" t="s">
        <v>72</v>
      </c>
      <c r="AY201" s="244" t="s">
        <v>154</v>
      </c>
    </row>
    <row r="202" s="14" customFormat="1">
      <c r="A202" s="14"/>
      <c r="B202" s="245"/>
      <c r="C202" s="246"/>
      <c r="D202" s="227" t="s">
        <v>168</v>
      </c>
      <c r="E202" s="247" t="s">
        <v>19</v>
      </c>
      <c r="F202" s="248" t="s">
        <v>171</v>
      </c>
      <c r="G202" s="246"/>
      <c r="H202" s="249">
        <v>44.68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168</v>
      </c>
      <c r="AU202" s="255" t="s">
        <v>81</v>
      </c>
      <c r="AV202" s="14" t="s">
        <v>162</v>
      </c>
      <c r="AW202" s="14" t="s">
        <v>33</v>
      </c>
      <c r="AX202" s="14" t="s">
        <v>79</v>
      </c>
      <c r="AY202" s="255" t="s">
        <v>154</v>
      </c>
    </row>
    <row r="203" s="2" customFormat="1" ht="21.75" customHeight="1">
      <c r="A203" s="39"/>
      <c r="B203" s="40"/>
      <c r="C203" s="214" t="s">
        <v>272</v>
      </c>
      <c r="D203" s="214" t="s">
        <v>157</v>
      </c>
      <c r="E203" s="215" t="s">
        <v>273</v>
      </c>
      <c r="F203" s="216" t="s">
        <v>274</v>
      </c>
      <c r="G203" s="217" t="s">
        <v>275</v>
      </c>
      <c r="H203" s="218">
        <v>2</v>
      </c>
      <c r="I203" s="219"/>
      <c r="J203" s="220">
        <f>ROUND(I203*H203,2)</f>
        <v>0</v>
      </c>
      <c r="K203" s="216" t="s">
        <v>19</v>
      </c>
      <c r="L203" s="45"/>
      <c r="M203" s="221" t="s">
        <v>19</v>
      </c>
      <c r="N203" s="222" t="s">
        <v>43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162</v>
      </c>
      <c r="AT203" s="225" t="s">
        <v>157</v>
      </c>
      <c r="AU203" s="225" t="s">
        <v>81</v>
      </c>
      <c r="AY203" s="18" t="s">
        <v>154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162</v>
      </c>
      <c r="BM203" s="225" t="s">
        <v>997</v>
      </c>
    </row>
    <row r="204" s="2" customFormat="1">
      <c r="A204" s="39"/>
      <c r="B204" s="40"/>
      <c r="C204" s="41"/>
      <c r="D204" s="227" t="s">
        <v>164</v>
      </c>
      <c r="E204" s="41"/>
      <c r="F204" s="228" t="s">
        <v>274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164</v>
      </c>
      <c r="AU204" s="18" t="s">
        <v>81</v>
      </c>
    </row>
    <row r="205" s="2" customFormat="1">
      <c r="A205" s="39"/>
      <c r="B205" s="40"/>
      <c r="C205" s="41"/>
      <c r="D205" s="227" t="s">
        <v>277</v>
      </c>
      <c r="E205" s="41"/>
      <c r="F205" s="256" t="s">
        <v>278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277</v>
      </c>
      <c r="AU205" s="18" t="s">
        <v>81</v>
      </c>
    </row>
    <row r="206" s="2" customFormat="1" ht="24.15" customHeight="1">
      <c r="A206" s="39"/>
      <c r="B206" s="40"/>
      <c r="C206" s="214" t="s">
        <v>279</v>
      </c>
      <c r="D206" s="214" t="s">
        <v>157</v>
      </c>
      <c r="E206" s="215" t="s">
        <v>280</v>
      </c>
      <c r="F206" s="216" t="s">
        <v>281</v>
      </c>
      <c r="G206" s="217" t="s">
        <v>282</v>
      </c>
      <c r="H206" s="218">
        <v>0.56399999999999995</v>
      </c>
      <c r="I206" s="219"/>
      <c r="J206" s="220">
        <f>ROUND(I206*H206,2)</f>
        <v>0</v>
      </c>
      <c r="K206" s="216" t="s">
        <v>161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2.5018699999999998</v>
      </c>
      <c r="R206" s="223">
        <f>Q206*H206</f>
        <v>1.4110546799999997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162</v>
      </c>
      <c r="AT206" s="225" t="s">
        <v>157</v>
      </c>
      <c r="AU206" s="225" t="s">
        <v>81</v>
      </c>
      <c r="AY206" s="18" t="s">
        <v>154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162</v>
      </c>
      <c r="BM206" s="225" t="s">
        <v>998</v>
      </c>
    </row>
    <row r="207" s="2" customFormat="1">
      <c r="A207" s="39"/>
      <c r="B207" s="40"/>
      <c r="C207" s="41"/>
      <c r="D207" s="227" t="s">
        <v>164</v>
      </c>
      <c r="E207" s="41"/>
      <c r="F207" s="228" t="s">
        <v>284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164</v>
      </c>
      <c r="AU207" s="18" t="s">
        <v>81</v>
      </c>
    </row>
    <row r="208" s="2" customFormat="1">
      <c r="A208" s="39"/>
      <c r="B208" s="40"/>
      <c r="C208" s="41"/>
      <c r="D208" s="232" t="s">
        <v>166</v>
      </c>
      <c r="E208" s="41"/>
      <c r="F208" s="233" t="s">
        <v>285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166</v>
      </c>
      <c r="AU208" s="18" t="s">
        <v>81</v>
      </c>
    </row>
    <row r="209" s="13" customFormat="1">
      <c r="A209" s="13"/>
      <c r="B209" s="234"/>
      <c r="C209" s="235"/>
      <c r="D209" s="227" t="s">
        <v>168</v>
      </c>
      <c r="E209" s="236" t="s">
        <v>19</v>
      </c>
      <c r="F209" s="237" t="s">
        <v>999</v>
      </c>
      <c r="G209" s="235"/>
      <c r="H209" s="238">
        <v>0.02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168</v>
      </c>
      <c r="AU209" s="244" t="s">
        <v>81</v>
      </c>
      <c r="AV209" s="13" t="s">
        <v>81</v>
      </c>
      <c r="AW209" s="13" t="s">
        <v>33</v>
      </c>
      <c r="AX209" s="13" t="s">
        <v>72</v>
      </c>
      <c r="AY209" s="244" t="s">
        <v>154</v>
      </c>
    </row>
    <row r="210" s="13" customFormat="1">
      <c r="A210" s="13"/>
      <c r="B210" s="234"/>
      <c r="C210" s="235"/>
      <c r="D210" s="227" t="s">
        <v>168</v>
      </c>
      <c r="E210" s="236" t="s">
        <v>19</v>
      </c>
      <c r="F210" s="237" t="s">
        <v>1000</v>
      </c>
      <c r="G210" s="235"/>
      <c r="H210" s="238">
        <v>-0.0089999999999999993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168</v>
      </c>
      <c r="AU210" s="244" t="s">
        <v>81</v>
      </c>
      <c r="AV210" s="13" t="s">
        <v>81</v>
      </c>
      <c r="AW210" s="13" t="s">
        <v>33</v>
      </c>
      <c r="AX210" s="13" t="s">
        <v>72</v>
      </c>
      <c r="AY210" s="244" t="s">
        <v>154</v>
      </c>
    </row>
    <row r="211" s="13" customFormat="1">
      <c r="A211" s="13"/>
      <c r="B211" s="234"/>
      <c r="C211" s="235"/>
      <c r="D211" s="227" t="s">
        <v>168</v>
      </c>
      <c r="E211" s="236" t="s">
        <v>19</v>
      </c>
      <c r="F211" s="237" t="s">
        <v>1001</v>
      </c>
      <c r="G211" s="235"/>
      <c r="H211" s="238">
        <v>0.042000000000000003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168</v>
      </c>
      <c r="AU211" s="244" t="s">
        <v>81</v>
      </c>
      <c r="AV211" s="13" t="s">
        <v>81</v>
      </c>
      <c r="AW211" s="13" t="s">
        <v>33</v>
      </c>
      <c r="AX211" s="13" t="s">
        <v>72</v>
      </c>
      <c r="AY211" s="244" t="s">
        <v>154</v>
      </c>
    </row>
    <row r="212" s="13" customFormat="1">
      <c r="A212" s="13"/>
      <c r="B212" s="234"/>
      <c r="C212" s="235"/>
      <c r="D212" s="227" t="s">
        <v>168</v>
      </c>
      <c r="E212" s="236" t="s">
        <v>19</v>
      </c>
      <c r="F212" s="237" t="s">
        <v>1002</v>
      </c>
      <c r="G212" s="235"/>
      <c r="H212" s="238">
        <v>-0.02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168</v>
      </c>
      <c r="AU212" s="244" t="s">
        <v>81</v>
      </c>
      <c r="AV212" s="13" t="s">
        <v>81</v>
      </c>
      <c r="AW212" s="13" t="s">
        <v>33</v>
      </c>
      <c r="AX212" s="13" t="s">
        <v>72</v>
      </c>
      <c r="AY212" s="244" t="s">
        <v>154</v>
      </c>
    </row>
    <row r="213" s="13" customFormat="1">
      <c r="A213" s="13"/>
      <c r="B213" s="234"/>
      <c r="C213" s="235"/>
      <c r="D213" s="227" t="s">
        <v>168</v>
      </c>
      <c r="E213" s="236" t="s">
        <v>19</v>
      </c>
      <c r="F213" s="237" t="s">
        <v>1003</v>
      </c>
      <c r="G213" s="235"/>
      <c r="H213" s="238">
        <v>0.622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168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154</v>
      </c>
    </row>
    <row r="214" s="13" customFormat="1">
      <c r="A214" s="13"/>
      <c r="B214" s="234"/>
      <c r="C214" s="235"/>
      <c r="D214" s="227" t="s">
        <v>168</v>
      </c>
      <c r="E214" s="236" t="s">
        <v>19</v>
      </c>
      <c r="F214" s="237" t="s">
        <v>1004</v>
      </c>
      <c r="G214" s="235"/>
      <c r="H214" s="238">
        <v>-0.090999999999999998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168</v>
      </c>
      <c r="AU214" s="244" t="s">
        <v>81</v>
      </c>
      <c r="AV214" s="13" t="s">
        <v>81</v>
      </c>
      <c r="AW214" s="13" t="s">
        <v>33</v>
      </c>
      <c r="AX214" s="13" t="s">
        <v>72</v>
      </c>
      <c r="AY214" s="244" t="s">
        <v>154</v>
      </c>
    </row>
    <row r="215" s="14" customFormat="1">
      <c r="A215" s="14"/>
      <c r="B215" s="245"/>
      <c r="C215" s="246"/>
      <c r="D215" s="227" t="s">
        <v>168</v>
      </c>
      <c r="E215" s="247" t="s">
        <v>19</v>
      </c>
      <c r="F215" s="248" t="s">
        <v>171</v>
      </c>
      <c r="G215" s="246"/>
      <c r="H215" s="249">
        <v>0.56399999999999995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168</v>
      </c>
      <c r="AU215" s="255" t="s">
        <v>81</v>
      </c>
      <c r="AV215" s="14" t="s">
        <v>162</v>
      </c>
      <c r="AW215" s="14" t="s">
        <v>33</v>
      </c>
      <c r="AX215" s="14" t="s">
        <v>79</v>
      </c>
      <c r="AY215" s="255" t="s">
        <v>154</v>
      </c>
    </row>
    <row r="216" s="12" customFormat="1" ht="22.8" customHeight="1">
      <c r="A216" s="12"/>
      <c r="B216" s="198"/>
      <c r="C216" s="199"/>
      <c r="D216" s="200" t="s">
        <v>71</v>
      </c>
      <c r="E216" s="212" t="s">
        <v>214</v>
      </c>
      <c r="F216" s="212" t="s">
        <v>288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SUM(P217:P269)</f>
        <v>0</v>
      </c>
      <c r="Q216" s="206"/>
      <c r="R216" s="207">
        <f>SUM(R217:R269)</f>
        <v>0.003392</v>
      </c>
      <c r="S216" s="206"/>
      <c r="T216" s="208">
        <f>SUM(T217:T269)</f>
        <v>5.7626691999999995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79</v>
      </c>
      <c r="AT216" s="210" t="s">
        <v>71</v>
      </c>
      <c r="AU216" s="210" t="s">
        <v>79</v>
      </c>
      <c r="AY216" s="209" t="s">
        <v>154</v>
      </c>
      <c r="BK216" s="211">
        <f>SUM(BK217:BK269)</f>
        <v>0</v>
      </c>
    </row>
    <row r="217" s="2" customFormat="1" ht="33" customHeight="1">
      <c r="A217" s="39"/>
      <c r="B217" s="40"/>
      <c r="C217" s="214" t="s">
        <v>289</v>
      </c>
      <c r="D217" s="214" t="s">
        <v>157</v>
      </c>
      <c r="E217" s="215" t="s">
        <v>290</v>
      </c>
      <c r="F217" s="216" t="s">
        <v>291</v>
      </c>
      <c r="G217" s="217" t="s">
        <v>160</v>
      </c>
      <c r="H217" s="218">
        <v>84.799999999999997</v>
      </c>
      <c r="I217" s="219"/>
      <c r="J217" s="220">
        <f>ROUND(I217*H217,2)</f>
        <v>0</v>
      </c>
      <c r="K217" s="216" t="s">
        <v>161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162</v>
      </c>
      <c r="AT217" s="225" t="s">
        <v>157</v>
      </c>
      <c r="AU217" s="225" t="s">
        <v>81</v>
      </c>
      <c r="AY217" s="18" t="s">
        <v>154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162</v>
      </c>
      <c r="BM217" s="225" t="s">
        <v>1005</v>
      </c>
    </row>
    <row r="218" s="2" customFormat="1">
      <c r="A218" s="39"/>
      <c r="B218" s="40"/>
      <c r="C218" s="41"/>
      <c r="D218" s="227" t="s">
        <v>164</v>
      </c>
      <c r="E218" s="41"/>
      <c r="F218" s="228" t="s">
        <v>293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164</v>
      </c>
      <c r="AU218" s="18" t="s">
        <v>81</v>
      </c>
    </row>
    <row r="219" s="2" customFormat="1">
      <c r="A219" s="39"/>
      <c r="B219" s="40"/>
      <c r="C219" s="41"/>
      <c r="D219" s="232" t="s">
        <v>166</v>
      </c>
      <c r="E219" s="41"/>
      <c r="F219" s="233" t="s">
        <v>294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81</v>
      </c>
    </row>
    <row r="220" s="13" customFormat="1">
      <c r="A220" s="13"/>
      <c r="B220" s="234"/>
      <c r="C220" s="235"/>
      <c r="D220" s="227" t="s">
        <v>168</v>
      </c>
      <c r="E220" s="236" t="s">
        <v>19</v>
      </c>
      <c r="F220" s="237" t="s">
        <v>979</v>
      </c>
      <c r="G220" s="235"/>
      <c r="H220" s="238">
        <v>84.799999999999997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168</v>
      </c>
      <c r="AU220" s="244" t="s">
        <v>81</v>
      </c>
      <c r="AV220" s="13" t="s">
        <v>81</v>
      </c>
      <c r="AW220" s="13" t="s">
        <v>33</v>
      </c>
      <c r="AX220" s="13" t="s">
        <v>72</v>
      </c>
      <c r="AY220" s="244" t="s">
        <v>154</v>
      </c>
    </row>
    <row r="221" s="14" customFormat="1">
      <c r="A221" s="14"/>
      <c r="B221" s="245"/>
      <c r="C221" s="246"/>
      <c r="D221" s="227" t="s">
        <v>168</v>
      </c>
      <c r="E221" s="247" t="s">
        <v>19</v>
      </c>
      <c r="F221" s="248" t="s">
        <v>171</v>
      </c>
      <c r="G221" s="246"/>
      <c r="H221" s="249">
        <v>84.799999999999997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168</v>
      </c>
      <c r="AU221" s="255" t="s">
        <v>81</v>
      </c>
      <c r="AV221" s="14" t="s">
        <v>162</v>
      </c>
      <c r="AW221" s="14" t="s">
        <v>33</v>
      </c>
      <c r="AX221" s="14" t="s">
        <v>79</v>
      </c>
      <c r="AY221" s="255" t="s">
        <v>154</v>
      </c>
    </row>
    <row r="222" s="2" customFormat="1" ht="24.15" customHeight="1">
      <c r="A222" s="39"/>
      <c r="B222" s="40"/>
      <c r="C222" s="214" t="s">
        <v>7</v>
      </c>
      <c r="D222" s="214" t="s">
        <v>157</v>
      </c>
      <c r="E222" s="215" t="s">
        <v>295</v>
      </c>
      <c r="F222" s="216" t="s">
        <v>296</v>
      </c>
      <c r="G222" s="217" t="s">
        <v>160</v>
      </c>
      <c r="H222" s="218">
        <v>84.799999999999997</v>
      </c>
      <c r="I222" s="219"/>
      <c r="J222" s="220">
        <f>ROUND(I222*H222,2)</f>
        <v>0</v>
      </c>
      <c r="K222" s="216" t="s">
        <v>161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4.0000000000000003E-05</v>
      </c>
      <c r="R222" s="223">
        <f>Q222*H222</f>
        <v>0.003392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162</v>
      </c>
      <c r="AT222" s="225" t="s">
        <v>157</v>
      </c>
      <c r="AU222" s="225" t="s">
        <v>81</v>
      </c>
      <c r="AY222" s="18" t="s">
        <v>154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162</v>
      </c>
      <c r="BM222" s="225" t="s">
        <v>1006</v>
      </c>
    </row>
    <row r="223" s="2" customFormat="1">
      <c r="A223" s="39"/>
      <c r="B223" s="40"/>
      <c r="C223" s="41"/>
      <c r="D223" s="227" t="s">
        <v>164</v>
      </c>
      <c r="E223" s="41"/>
      <c r="F223" s="228" t="s">
        <v>298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164</v>
      </c>
      <c r="AU223" s="18" t="s">
        <v>81</v>
      </c>
    </row>
    <row r="224" s="2" customFormat="1">
      <c r="A224" s="39"/>
      <c r="B224" s="40"/>
      <c r="C224" s="41"/>
      <c r="D224" s="232" t="s">
        <v>166</v>
      </c>
      <c r="E224" s="41"/>
      <c r="F224" s="233" t="s">
        <v>299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166</v>
      </c>
      <c r="AU224" s="18" t="s">
        <v>81</v>
      </c>
    </row>
    <row r="225" s="13" customFormat="1">
      <c r="A225" s="13"/>
      <c r="B225" s="234"/>
      <c r="C225" s="235"/>
      <c r="D225" s="227" t="s">
        <v>168</v>
      </c>
      <c r="E225" s="236" t="s">
        <v>19</v>
      </c>
      <c r="F225" s="237" t="s">
        <v>979</v>
      </c>
      <c r="G225" s="235"/>
      <c r="H225" s="238">
        <v>84.799999999999997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168</v>
      </c>
      <c r="AU225" s="244" t="s">
        <v>81</v>
      </c>
      <c r="AV225" s="13" t="s">
        <v>81</v>
      </c>
      <c r="AW225" s="13" t="s">
        <v>33</v>
      </c>
      <c r="AX225" s="13" t="s">
        <v>72</v>
      </c>
      <c r="AY225" s="244" t="s">
        <v>154</v>
      </c>
    </row>
    <row r="226" s="14" customFormat="1">
      <c r="A226" s="14"/>
      <c r="B226" s="245"/>
      <c r="C226" s="246"/>
      <c r="D226" s="227" t="s">
        <v>168</v>
      </c>
      <c r="E226" s="247" t="s">
        <v>19</v>
      </c>
      <c r="F226" s="248" t="s">
        <v>171</v>
      </c>
      <c r="G226" s="246"/>
      <c r="H226" s="249">
        <v>84.799999999999997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168</v>
      </c>
      <c r="AU226" s="255" t="s">
        <v>81</v>
      </c>
      <c r="AV226" s="14" t="s">
        <v>162</v>
      </c>
      <c r="AW226" s="14" t="s">
        <v>33</v>
      </c>
      <c r="AX226" s="14" t="s">
        <v>79</v>
      </c>
      <c r="AY226" s="255" t="s">
        <v>154</v>
      </c>
    </row>
    <row r="227" s="2" customFormat="1" ht="21.75" customHeight="1">
      <c r="A227" s="39"/>
      <c r="B227" s="40"/>
      <c r="C227" s="214" t="s">
        <v>300</v>
      </c>
      <c r="D227" s="214" t="s">
        <v>157</v>
      </c>
      <c r="E227" s="215" t="s">
        <v>301</v>
      </c>
      <c r="F227" s="216" t="s">
        <v>302</v>
      </c>
      <c r="G227" s="217" t="s">
        <v>160</v>
      </c>
      <c r="H227" s="218">
        <v>84.799999999999997</v>
      </c>
      <c r="I227" s="219"/>
      <c r="J227" s="220">
        <f>ROUND(I227*H227,2)</f>
        <v>0</v>
      </c>
      <c r="K227" s="216" t="s">
        <v>161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162</v>
      </c>
      <c r="AT227" s="225" t="s">
        <v>157</v>
      </c>
      <c r="AU227" s="225" t="s">
        <v>81</v>
      </c>
      <c r="AY227" s="18" t="s">
        <v>154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162</v>
      </c>
      <c r="BM227" s="225" t="s">
        <v>1007</v>
      </c>
    </row>
    <row r="228" s="2" customFormat="1">
      <c r="A228" s="39"/>
      <c r="B228" s="40"/>
      <c r="C228" s="41"/>
      <c r="D228" s="227" t="s">
        <v>164</v>
      </c>
      <c r="E228" s="41"/>
      <c r="F228" s="228" t="s">
        <v>302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164</v>
      </c>
      <c r="AU228" s="18" t="s">
        <v>81</v>
      </c>
    </row>
    <row r="229" s="2" customFormat="1">
      <c r="A229" s="39"/>
      <c r="B229" s="40"/>
      <c r="C229" s="41"/>
      <c r="D229" s="232" t="s">
        <v>166</v>
      </c>
      <c r="E229" s="41"/>
      <c r="F229" s="233" t="s">
        <v>304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81</v>
      </c>
    </row>
    <row r="230" s="13" customFormat="1">
      <c r="A230" s="13"/>
      <c r="B230" s="234"/>
      <c r="C230" s="235"/>
      <c r="D230" s="227" t="s">
        <v>168</v>
      </c>
      <c r="E230" s="236" t="s">
        <v>19</v>
      </c>
      <c r="F230" s="237" t="s">
        <v>979</v>
      </c>
      <c r="G230" s="235"/>
      <c r="H230" s="238">
        <v>84.799999999999997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168</v>
      </c>
      <c r="AU230" s="244" t="s">
        <v>81</v>
      </c>
      <c r="AV230" s="13" t="s">
        <v>81</v>
      </c>
      <c r="AW230" s="13" t="s">
        <v>33</v>
      </c>
      <c r="AX230" s="13" t="s">
        <v>72</v>
      </c>
      <c r="AY230" s="244" t="s">
        <v>154</v>
      </c>
    </row>
    <row r="231" s="14" customFormat="1">
      <c r="A231" s="14"/>
      <c r="B231" s="245"/>
      <c r="C231" s="246"/>
      <c r="D231" s="227" t="s">
        <v>168</v>
      </c>
      <c r="E231" s="247" t="s">
        <v>19</v>
      </c>
      <c r="F231" s="248" t="s">
        <v>171</v>
      </c>
      <c r="G231" s="246"/>
      <c r="H231" s="249">
        <v>84.799999999999997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168</v>
      </c>
      <c r="AU231" s="255" t="s">
        <v>81</v>
      </c>
      <c r="AV231" s="14" t="s">
        <v>162</v>
      </c>
      <c r="AW231" s="14" t="s">
        <v>33</v>
      </c>
      <c r="AX231" s="14" t="s">
        <v>79</v>
      </c>
      <c r="AY231" s="255" t="s">
        <v>154</v>
      </c>
    </row>
    <row r="232" s="2" customFormat="1" ht="24.15" customHeight="1">
      <c r="A232" s="39"/>
      <c r="B232" s="40"/>
      <c r="C232" s="214" t="s">
        <v>305</v>
      </c>
      <c r="D232" s="214" t="s">
        <v>157</v>
      </c>
      <c r="E232" s="215" t="s">
        <v>345</v>
      </c>
      <c r="F232" s="216" t="s">
        <v>346</v>
      </c>
      <c r="G232" s="217" t="s">
        <v>265</v>
      </c>
      <c r="H232" s="218">
        <v>1.5</v>
      </c>
      <c r="I232" s="219"/>
      <c r="J232" s="220">
        <f>ROUND(I232*H232,2)</f>
        <v>0</v>
      </c>
      <c r="K232" s="216" t="s">
        <v>161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0.019</v>
      </c>
      <c r="T232" s="224">
        <f>S232*H232</f>
        <v>0.028499999999999998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162</v>
      </c>
      <c r="AT232" s="225" t="s">
        <v>157</v>
      </c>
      <c r="AU232" s="225" t="s">
        <v>81</v>
      </c>
      <c r="AY232" s="18" t="s">
        <v>154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162</v>
      </c>
      <c r="BM232" s="225" t="s">
        <v>1008</v>
      </c>
    </row>
    <row r="233" s="2" customFormat="1">
      <c r="A233" s="39"/>
      <c r="B233" s="40"/>
      <c r="C233" s="41"/>
      <c r="D233" s="227" t="s">
        <v>164</v>
      </c>
      <c r="E233" s="41"/>
      <c r="F233" s="228" t="s">
        <v>348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164</v>
      </c>
      <c r="AU233" s="18" t="s">
        <v>81</v>
      </c>
    </row>
    <row r="234" s="2" customFormat="1">
      <c r="A234" s="39"/>
      <c r="B234" s="40"/>
      <c r="C234" s="41"/>
      <c r="D234" s="232" t="s">
        <v>166</v>
      </c>
      <c r="E234" s="41"/>
      <c r="F234" s="233" t="s">
        <v>349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166</v>
      </c>
      <c r="AU234" s="18" t="s">
        <v>81</v>
      </c>
    </row>
    <row r="235" s="13" customFormat="1">
      <c r="A235" s="13"/>
      <c r="B235" s="234"/>
      <c r="C235" s="235"/>
      <c r="D235" s="227" t="s">
        <v>168</v>
      </c>
      <c r="E235" s="236" t="s">
        <v>19</v>
      </c>
      <c r="F235" s="237" t="s">
        <v>1009</v>
      </c>
      <c r="G235" s="235"/>
      <c r="H235" s="238">
        <v>1.5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168</v>
      </c>
      <c r="AU235" s="244" t="s">
        <v>81</v>
      </c>
      <c r="AV235" s="13" t="s">
        <v>81</v>
      </c>
      <c r="AW235" s="13" t="s">
        <v>33</v>
      </c>
      <c r="AX235" s="13" t="s">
        <v>72</v>
      </c>
      <c r="AY235" s="244" t="s">
        <v>154</v>
      </c>
    </row>
    <row r="236" s="14" customFormat="1">
      <c r="A236" s="14"/>
      <c r="B236" s="245"/>
      <c r="C236" s="246"/>
      <c r="D236" s="227" t="s">
        <v>168</v>
      </c>
      <c r="E236" s="247" t="s">
        <v>19</v>
      </c>
      <c r="F236" s="248" t="s">
        <v>171</v>
      </c>
      <c r="G236" s="246"/>
      <c r="H236" s="249">
        <v>1.5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168</v>
      </c>
      <c r="AU236" s="255" t="s">
        <v>81</v>
      </c>
      <c r="AV236" s="14" t="s">
        <v>162</v>
      </c>
      <c r="AW236" s="14" t="s">
        <v>33</v>
      </c>
      <c r="AX236" s="14" t="s">
        <v>79</v>
      </c>
      <c r="AY236" s="255" t="s">
        <v>154</v>
      </c>
    </row>
    <row r="237" s="2" customFormat="1" ht="24.15" customHeight="1">
      <c r="A237" s="39"/>
      <c r="B237" s="40"/>
      <c r="C237" s="214" t="s">
        <v>312</v>
      </c>
      <c r="D237" s="214" t="s">
        <v>157</v>
      </c>
      <c r="E237" s="215" t="s">
        <v>1010</v>
      </c>
      <c r="F237" s="216" t="s">
        <v>1011</v>
      </c>
      <c r="G237" s="217" t="s">
        <v>265</v>
      </c>
      <c r="H237" s="218">
        <v>4</v>
      </c>
      <c r="I237" s="219"/>
      <c r="J237" s="220">
        <f>ROUND(I237*H237,2)</f>
        <v>0</v>
      </c>
      <c r="K237" s="216" t="s">
        <v>161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0.010999999999999999</v>
      </c>
      <c r="T237" s="224">
        <f>S237*H237</f>
        <v>0.043999999999999997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162</v>
      </c>
      <c r="AT237" s="225" t="s">
        <v>157</v>
      </c>
      <c r="AU237" s="225" t="s">
        <v>81</v>
      </c>
      <c r="AY237" s="18" t="s">
        <v>154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79</v>
      </c>
      <c r="BK237" s="226">
        <f>ROUND(I237*H237,2)</f>
        <v>0</v>
      </c>
      <c r="BL237" s="18" t="s">
        <v>162</v>
      </c>
      <c r="BM237" s="225" t="s">
        <v>1012</v>
      </c>
    </row>
    <row r="238" s="2" customFormat="1">
      <c r="A238" s="39"/>
      <c r="B238" s="40"/>
      <c r="C238" s="41"/>
      <c r="D238" s="227" t="s">
        <v>164</v>
      </c>
      <c r="E238" s="41"/>
      <c r="F238" s="228" t="s">
        <v>1013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164</v>
      </c>
      <c r="AU238" s="18" t="s">
        <v>81</v>
      </c>
    </row>
    <row r="239" s="2" customFormat="1">
      <c r="A239" s="39"/>
      <c r="B239" s="40"/>
      <c r="C239" s="41"/>
      <c r="D239" s="232" t="s">
        <v>166</v>
      </c>
      <c r="E239" s="41"/>
      <c r="F239" s="233" t="s">
        <v>1014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81</v>
      </c>
    </row>
    <row r="240" s="13" customFormat="1">
      <c r="A240" s="13"/>
      <c r="B240" s="234"/>
      <c r="C240" s="235"/>
      <c r="D240" s="227" t="s">
        <v>168</v>
      </c>
      <c r="E240" s="236" t="s">
        <v>19</v>
      </c>
      <c r="F240" s="237" t="s">
        <v>1015</v>
      </c>
      <c r="G240" s="235"/>
      <c r="H240" s="238">
        <v>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168</v>
      </c>
      <c r="AU240" s="244" t="s">
        <v>81</v>
      </c>
      <c r="AV240" s="13" t="s">
        <v>81</v>
      </c>
      <c r="AW240" s="13" t="s">
        <v>33</v>
      </c>
      <c r="AX240" s="13" t="s">
        <v>72</v>
      </c>
      <c r="AY240" s="244" t="s">
        <v>154</v>
      </c>
    </row>
    <row r="241" s="14" customFormat="1">
      <c r="A241" s="14"/>
      <c r="B241" s="245"/>
      <c r="C241" s="246"/>
      <c r="D241" s="227" t="s">
        <v>168</v>
      </c>
      <c r="E241" s="247" t="s">
        <v>19</v>
      </c>
      <c r="F241" s="248" t="s">
        <v>171</v>
      </c>
      <c r="G241" s="246"/>
      <c r="H241" s="249">
        <v>4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168</v>
      </c>
      <c r="AU241" s="255" t="s">
        <v>81</v>
      </c>
      <c r="AV241" s="14" t="s">
        <v>162</v>
      </c>
      <c r="AW241" s="14" t="s">
        <v>33</v>
      </c>
      <c r="AX241" s="14" t="s">
        <v>79</v>
      </c>
      <c r="AY241" s="255" t="s">
        <v>154</v>
      </c>
    </row>
    <row r="242" s="2" customFormat="1" ht="24.15" customHeight="1">
      <c r="A242" s="39"/>
      <c r="B242" s="40"/>
      <c r="C242" s="214" t="s">
        <v>318</v>
      </c>
      <c r="D242" s="214" t="s">
        <v>157</v>
      </c>
      <c r="E242" s="215" t="s">
        <v>1016</v>
      </c>
      <c r="F242" s="216" t="s">
        <v>1017</v>
      </c>
      <c r="G242" s="217" t="s">
        <v>265</v>
      </c>
      <c r="H242" s="218">
        <v>4</v>
      </c>
      <c r="I242" s="219"/>
      <c r="J242" s="220">
        <f>ROUND(I242*H242,2)</f>
        <v>0</v>
      </c>
      <c r="K242" s="216" t="s">
        <v>161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0.047</v>
      </c>
      <c r="T242" s="224">
        <f>S242*H242</f>
        <v>0.188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162</v>
      </c>
      <c r="AT242" s="225" t="s">
        <v>157</v>
      </c>
      <c r="AU242" s="225" t="s">
        <v>81</v>
      </c>
      <c r="AY242" s="18" t="s">
        <v>154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79</v>
      </c>
      <c r="BK242" s="226">
        <f>ROUND(I242*H242,2)</f>
        <v>0</v>
      </c>
      <c r="BL242" s="18" t="s">
        <v>162</v>
      </c>
      <c r="BM242" s="225" t="s">
        <v>1018</v>
      </c>
    </row>
    <row r="243" s="2" customFormat="1">
      <c r="A243" s="39"/>
      <c r="B243" s="40"/>
      <c r="C243" s="41"/>
      <c r="D243" s="227" t="s">
        <v>164</v>
      </c>
      <c r="E243" s="41"/>
      <c r="F243" s="228" t="s">
        <v>1019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164</v>
      </c>
      <c r="AU243" s="18" t="s">
        <v>81</v>
      </c>
    </row>
    <row r="244" s="2" customFormat="1">
      <c r="A244" s="39"/>
      <c r="B244" s="40"/>
      <c r="C244" s="41"/>
      <c r="D244" s="232" t="s">
        <v>166</v>
      </c>
      <c r="E244" s="41"/>
      <c r="F244" s="233" t="s">
        <v>1020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166</v>
      </c>
      <c r="AU244" s="18" t="s">
        <v>81</v>
      </c>
    </row>
    <row r="245" s="13" customFormat="1">
      <c r="A245" s="13"/>
      <c r="B245" s="234"/>
      <c r="C245" s="235"/>
      <c r="D245" s="227" t="s">
        <v>168</v>
      </c>
      <c r="E245" s="236" t="s">
        <v>19</v>
      </c>
      <c r="F245" s="237" t="s">
        <v>1021</v>
      </c>
      <c r="G245" s="235"/>
      <c r="H245" s="238">
        <v>4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168</v>
      </c>
      <c r="AU245" s="244" t="s">
        <v>81</v>
      </c>
      <c r="AV245" s="13" t="s">
        <v>81</v>
      </c>
      <c r="AW245" s="13" t="s">
        <v>33</v>
      </c>
      <c r="AX245" s="13" t="s">
        <v>72</v>
      </c>
      <c r="AY245" s="244" t="s">
        <v>154</v>
      </c>
    </row>
    <row r="246" s="14" customFormat="1">
      <c r="A246" s="14"/>
      <c r="B246" s="245"/>
      <c r="C246" s="246"/>
      <c r="D246" s="227" t="s">
        <v>168</v>
      </c>
      <c r="E246" s="247" t="s">
        <v>19</v>
      </c>
      <c r="F246" s="248" t="s">
        <v>171</v>
      </c>
      <c r="G246" s="246"/>
      <c r="H246" s="249">
        <v>4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168</v>
      </c>
      <c r="AU246" s="255" t="s">
        <v>81</v>
      </c>
      <c r="AV246" s="14" t="s">
        <v>162</v>
      </c>
      <c r="AW246" s="14" t="s">
        <v>33</v>
      </c>
      <c r="AX246" s="14" t="s">
        <v>79</v>
      </c>
      <c r="AY246" s="255" t="s">
        <v>154</v>
      </c>
    </row>
    <row r="247" s="2" customFormat="1" ht="24.15" customHeight="1">
      <c r="A247" s="39"/>
      <c r="B247" s="40"/>
      <c r="C247" s="214" t="s">
        <v>324</v>
      </c>
      <c r="D247" s="214" t="s">
        <v>157</v>
      </c>
      <c r="E247" s="215" t="s">
        <v>338</v>
      </c>
      <c r="F247" s="216" t="s">
        <v>339</v>
      </c>
      <c r="G247" s="217" t="s">
        <v>265</v>
      </c>
      <c r="H247" s="218">
        <v>29.609999999999999</v>
      </c>
      <c r="I247" s="219"/>
      <c r="J247" s="220">
        <f>ROUND(I247*H247,2)</f>
        <v>0</v>
      </c>
      <c r="K247" s="216" t="s">
        <v>161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0.021999999999999999</v>
      </c>
      <c r="T247" s="224">
        <f>S247*H247</f>
        <v>0.65142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162</v>
      </c>
      <c r="AT247" s="225" t="s">
        <v>157</v>
      </c>
      <c r="AU247" s="225" t="s">
        <v>81</v>
      </c>
      <c r="AY247" s="18" t="s">
        <v>154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79</v>
      </c>
      <c r="BK247" s="226">
        <f>ROUND(I247*H247,2)</f>
        <v>0</v>
      </c>
      <c r="BL247" s="18" t="s">
        <v>162</v>
      </c>
      <c r="BM247" s="225" t="s">
        <v>1022</v>
      </c>
    </row>
    <row r="248" s="2" customFormat="1">
      <c r="A248" s="39"/>
      <c r="B248" s="40"/>
      <c r="C248" s="41"/>
      <c r="D248" s="227" t="s">
        <v>164</v>
      </c>
      <c r="E248" s="41"/>
      <c r="F248" s="228" t="s">
        <v>341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164</v>
      </c>
      <c r="AU248" s="18" t="s">
        <v>81</v>
      </c>
    </row>
    <row r="249" s="2" customFormat="1">
      <c r="A249" s="39"/>
      <c r="B249" s="40"/>
      <c r="C249" s="41"/>
      <c r="D249" s="232" t="s">
        <v>166</v>
      </c>
      <c r="E249" s="41"/>
      <c r="F249" s="233" t="s">
        <v>342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166</v>
      </c>
      <c r="AU249" s="18" t="s">
        <v>81</v>
      </c>
    </row>
    <row r="250" s="13" customFormat="1">
      <c r="A250" s="13"/>
      <c r="B250" s="234"/>
      <c r="C250" s="235"/>
      <c r="D250" s="227" t="s">
        <v>168</v>
      </c>
      <c r="E250" s="236" t="s">
        <v>19</v>
      </c>
      <c r="F250" s="237" t="s">
        <v>1023</v>
      </c>
      <c r="G250" s="235"/>
      <c r="H250" s="238">
        <v>29.609999999999999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168</v>
      </c>
      <c r="AU250" s="244" t="s">
        <v>81</v>
      </c>
      <c r="AV250" s="13" t="s">
        <v>81</v>
      </c>
      <c r="AW250" s="13" t="s">
        <v>33</v>
      </c>
      <c r="AX250" s="13" t="s">
        <v>72</v>
      </c>
      <c r="AY250" s="244" t="s">
        <v>154</v>
      </c>
    </row>
    <row r="251" s="14" customFormat="1">
      <c r="A251" s="14"/>
      <c r="B251" s="245"/>
      <c r="C251" s="246"/>
      <c r="D251" s="227" t="s">
        <v>168</v>
      </c>
      <c r="E251" s="247" t="s">
        <v>19</v>
      </c>
      <c r="F251" s="248" t="s">
        <v>171</v>
      </c>
      <c r="G251" s="246"/>
      <c r="H251" s="249">
        <v>29.609999999999999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168</v>
      </c>
      <c r="AU251" s="255" t="s">
        <v>81</v>
      </c>
      <c r="AV251" s="14" t="s">
        <v>162</v>
      </c>
      <c r="AW251" s="14" t="s">
        <v>33</v>
      </c>
      <c r="AX251" s="14" t="s">
        <v>79</v>
      </c>
      <c r="AY251" s="255" t="s">
        <v>154</v>
      </c>
    </row>
    <row r="252" s="2" customFormat="1" ht="37.8" customHeight="1">
      <c r="A252" s="39"/>
      <c r="B252" s="40"/>
      <c r="C252" s="214" t="s">
        <v>330</v>
      </c>
      <c r="D252" s="214" t="s">
        <v>157</v>
      </c>
      <c r="E252" s="215" t="s">
        <v>319</v>
      </c>
      <c r="F252" s="216" t="s">
        <v>320</v>
      </c>
      <c r="G252" s="217" t="s">
        <v>160</v>
      </c>
      <c r="H252" s="218">
        <v>96.430999999999997</v>
      </c>
      <c r="I252" s="219"/>
      <c r="J252" s="220">
        <f>ROUND(I252*H252,2)</f>
        <v>0</v>
      </c>
      <c r="K252" s="216" t="s">
        <v>161</v>
      </c>
      <c r="L252" s="45"/>
      <c r="M252" s="221" t="s">
        <v>19</v>
      </c>
      <c r="N252" s="222" t="s">
        <v>43</v>
      </c>
      <c r="O252" s="85"/>
      <c r="P252" s="223">
        <f>O252*H252</f>
        <v>0</v>
      </c>
      <c r="Q252" s="223">
        <v>0</v>
      </c>
      <c r="R252" s="223">
        <f>Q252*H252</f>
        <v>0</v>
      </c>
      <c r="S252" s="223">
        <v>0.045999999999999999</v>
      </c>
      <c r="T252" s="224">
        <f>S252*H252</f>
        <v>4.4358259999999996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5" t="s">
        <v>162</v>
      </c>
      <c r="AT252" s="225" t="s">
        <v>157</v>
      </c>
      <c r="AU252" s="225" t="s">
        <v>81</v>
      </c>
      <c r="AY252" s="18" t="s">
        <v>154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8" t="s">
        <v>79</v>
      </c>
      <c r="BK252" s="226">
        <f>ROUND(I252*H252,2)</f>
        <v>0</v>
      </c>
      <c r="BL252" s="18" t="s">
        <v>162</v>
      </c>
      <c r="BM252" s="225" t="s">
        <v>1024</v>
      </c>
    </row>
    <row r="253" s="2" customFormat="1">
      <c r="A253" s="39"/>
      <c r="B253" s="40"/>
      <c r="C253" s="41"/>
      <c r="D253" s="227" t="s">
        <v>164</v>
      </c>
      <c r="E253" s="41"/>
      <c r="F253" s="228" t="s">
        <v>322</v>
      </c>
      <c r="G253" s="41"/>
      <c r="H253" s="41"/>
      <c r="I253" s="229"/>
      <c r="J253" s="41"/>
      <c r="K253" s="41"/>
      <c r="L253" s="45"/>
      <c r="M253" s="230"/>
      <c r="N253" s="23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164</v>
      </c>
      <c r="AU253" s="18" t="s">
        <v>81</v>
      </c>
    </row>
    <row r="254" s="2" customFormat="1">
      <c r="A254" s="39"/>
      <c r="B254" s="40"/>
      <c r="C254" s="41"/>
      <c r="D254" s="232" t="s">
        <v>166</v>
      </c>
      <c r="E254" s="41"/>
      <c r="F254" s="233" t="s">
        <v>323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166</v>
      </c>
      <c r="AU254" s="18" t="s">
        <v>81</v>
      </c>
    </row>
    <row r="255" s="13" customFormat="1">
      <c r="A255" s="13"/>
      <c r="B255" s="234"/>
      <c r="C255" s="235"/>
      <c r="D255" s="227" t="s">
        <v>168</v>
      </c>
      <c r="E255" s="236" t="s">
        <v>19</v>
      </c>
      <c r="F255" s="237" t="s">
        <v>984</v>
      </c>
      <c r="G255" s="235"/>
      <c r="H255" s="238">
        <v>122.53700000000001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168</v>
      </c>
      <c r="AU255" s="244" t="s">
        <v>81</v>
      </c>
      <c r="AV255" s="13" t="s">
        <v>81</v>
      </c>
      <c r="AW255" s="13" t="s">
        <v>33</v>
      </c>
      <c r="AX255" s="13" t="s">
        <v>72</v>
      </c>
      <c r="AY255" s="244" t="s">
        <v>154</v>
      </c>
    </row>
    <row r="256" s="13" customFormat="1">
      <c r="A256" s="13"/>
      <c r="B256" s="234"/>
      <c r="C256" s="235"/>
      <c r="D256" s="227" t="s">
        <v>168</v>
      </c>
      <c r="E256" s="236" t="s">
        <v>19</v>
      </c>
      <c r="F256" s="237" t="s">
        <v>200</v>
      </c>
      <c r="G256" s="235"/>
      <c r="H256" s="238">
        <v>-3.5459999999999998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168</v>
      </c>
      <c r="AU256" s="244" t="s">
        <v>81</v>
      </c>
      <c r="AV256" s="13" t="s">
        <v>81</v>
      </c>
      <c r="AW256" s="13" t="s">
        <v>33</v>
      </c>
      <c r="AX256" s="13" t="s">
        <v>72</v>
      </c>
      <c r="AY256" s="244" t="s">
        <v>154</v>
      </c>
    </row>
    <row r="257" s="13" customFormat="1">
      <c r="A257" s="13"/>
      <c r="B257" s="234"/>
      <c r="C257" s="235"/>
      <c r="D257" s="227" t="s">
        <v>168</v>
      </c>
      <c r="E257" s="236" t="s">
        <v>19</v>
      </c>
      <c r="F257" s="237" t="s">
        <v>201</v>
      </c>
      <c r="G257" s="235"/>
      <c r="H257" s="238">
        <v>-22.559999999999999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168</v>
      </c>
      <c r="AU257" s="244" t="s">
        <v>81</v>
      </c>
      <c r="AV257" s="13" t="s">
        <v>81</v>
      </c>
      <c r="AW257" s="13" t="s">
        <v>33</v>
      </c>
      <c r="AX257" s="13" t="s">
        <v>72</v>
      </c>
      <c r="AY257" s="244" t="s">
        <v>154</v>
      </c>
    </row>
    <row r="258" s="14" customFormat="1">
      <c r="A258" s="14"/>
      <c r="B258" s="245"/>
      <c r="C258" s="246"/>
      <c r="D258" s="227" t="s">
        <v>168</v>
      </c>
      <c r="E258" s="247" t="s">
        <v>19</v>
      </c>
      <c r="F258" s="248" t="s">
        <v>171</v>
      </c>
      <c r="G258" s="246"/>
      <c r="H258" s="249">
        <v>96.430999999999997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168</v>
      </c>
      <c r="AU258" s="255" t="s">
        <v>81</v>
      </c>
      <c r="AV258" s="14" t="s">
        <v>162</v>
      </c>
      <c r="AW258" s="14" t="s">
        <v>33</v>
      </c>
      <c r="AX258" s="14" t="s">
        <v>79</v>
      </c>
      <c r="AY258" s="255" t="s">
        <v>154</v>
      </c>
    </row>
    <row r="259" s="2" customFormat="1" ht="24.15" customHeight="1">
      <c r="A259" s="39"/>
      <c r="B259" s="40"/>
      <c r="C259" s="214" t="s">
        <v>337</v>
      </c>
      <c r="D259" s="214" t="s">
        <v>157</v>
      </c>
      <c r="E259" s="215" t="s">
        <v>325</v>
      </c>
      <c r="F259" s="216" t="s">
        <v>326</v>
      </c>
      <c r="G259" s="217" t="s">
        <v>160</v>
      </c>
      <c r="H259" s="218">
        <v>96.031999999999996</v>
      </c>
      <c r="I259" s="219"/>
      <c r="J259" s="220">
        <f>ROUND(I259*H259,2)</f>
        <v>0</v>
      </c>
      <c r="K259" s="216" t="s">
        <v>161</v>
      </c>
      <c r="L259" s="45"/>
      <c r="M259" s="221" t="s">
        <v>19</v>
      </c>
      <c r="N259" s="222" t="s">
        <v>43</v>
      </c>
      <c r="O259" s="85"/>
      <c r="P259" s="223">
        <f>O259*H259</f>
        <v>0</v>
      </c>
      <c r="Q259" s="223">
        <v>0</v>
      </c>
      <c r="R259" s="223">
        <f>Q259*H259</f>
        <v>0</v>
      </c>
      <c r="S259" s="223">
        <v>0.0025999999999999999</v>
      </c>
      <c r="T259" s="224">
        <f>S259*H259</f>
        <v>0.24968319999999997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162</v>
      </c>
      <c r="AT259" s="225" t="s">
        <v>157</v>
      </c>
      <c r="AU259" s="225" t="s">
        <v>81</v>
      </c>
      <c r="AY259" s="18" t="s">
        <v>154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79</v>
      </c>
      <c r="BK259" s="226">
        <f>ROUND(I259*H259,2)</f>
        <v>0</v>
      </c>
      <c r="BL259" s="18" t="s">
        <v>162</v>
      </c>
      <c r="BM259" s="225" t="s">
        <v>1025</v>
      </c>
    </row>
    <row r="260" s="2" customFormat="1">
      <c r="A260" s="39"/>
      <c r="B260" s="40"/>
      <c r="C260" s="41"/>
      <c r="D260" s="227" t="s">
        <v>164</v>
      </c>
      <c r="E260" s="41"/>
      <c r="F260" s="228" t="s">
        <v>328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164</v>
      </c>
      <c r="AU260" s="18" t="s">
        <v>81</v>
      </c>
    </row>
    <row r="261" s="2" customFormat="1">
      <c r="A261" s="39"/>
      <c r="B261" s="40"/>
      <c r="C261" s="41"/>
      <c r="D261" s="232" t="s">
        <v>166</v>
      </c>
      <c r="E261" s="41"/>
      <c r="F261" s="233" t="s">
        <v>329</v>
      </c>
      <c r="G261" s="41"/>
      <c r="H261" s="41"/>
      <c r="I261" s="229"/>
      <c r="J261" s="41"/>
      <c r="K261" s="41"/>
      <c r="L261" s="45"/>
      <c r="M261" s="230"/>
      <c r="N261" s="231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166</v>
      </c>
      <c r="AU261" s="18" t="s">
        <v>81</v>
      </c>
    </row>
    <row r="262" s="13" customFormat="1">
      <c r="A262" s="13"/>
      <c r="B262" s="234"/>
      <c r="C262" s="235"/>
      <c r="D262" s="227" t="s">
        <v>168</v>
      </c>
      <c r="E262" s="236" t="s">
        <v>19</v>
      </c>
      <c r="F262" s="237" t="s">
        <v>979</v>
      </c>
      <c r="G262" s="235"/>
      <c r="H262" s="238">
        <v>84.799999999999997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168</v>
      </c>
      <c r="AU262" s="244" t="s">
        <v>81</v>
      </c>
      <c r="AV262" s="13" t="s">
        <v>81</v>
      </c>
      <c r="AW262" s="13" t="s">
        <v>33</v>
      </c>
      <c r="AX262" s="13" t="s">
        <v>72</v>
      </c>
      <c r="AY262" s="244" t="s">
        <v>154</v>
      </c>
    </row>
    <row r="263" s="13" customFormat="1">
      <c r="A263" s="13"/>
      <c r="B263" s="234"/>
      <c r="C263" s="235"/>
      <c r="D263" s="227" t="s">
        <v>168</v>
      </c>
      <c r="E263" s="236" t="s">
        <v>19</v>
      </c>
      <c r="F263" s="237" t="s">
        <v>232</v>
      </c>
      <c r="G263" s="235"/>
      <c r="H263" s="238">
        <v>11.231999999999999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168</v>
      </c>
      <c r="AU263" s="244" t="s">
        <v>81</v>
      </c>
      <c r="AV263" s="13" t="s">
        <v>81</v>
      </c>
      <c r="AW263" s="13" t="s">
        <v>33</v>
      </c>
      <c r="AX263" s="13" t="s">
        <v>72</v>
      </c>
      <c r="AY263" s="244" t="s">
        <v>154</v>
      </c>
    </row>
    <row r="264" s="14" customFormat="1">
      <c r="A264" s="14"/>
      <c r="B264" s="245"/>
      <c r="C264" s="246"/>
      <c r="D264" s="227" t="s">
        <v>168</v>
      </c>
      <c r="E264" s="247" t="s">
        <v>19</v>
      </c>
      <c r="F264" s="248" t="s">
        <v>171</v>
      </c>
      <c r="G264" s="246"/>
      <c r="H264" s="249">
        <v>96.031999999999996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168</v>
      </c>
      <c r="AU264" s="255" t="s">
        <v>81</v>
      </c>
      <c r="AV264" s="14" t="s">
        <v>162</v>
      </c>
      <c r="AW264" s="14" t="s">
        <v>33</v>
      </c>
      <c r="AX264" s="14" t="s">
        <v>79</v>
      </c>
      <c r="AY264" s="255" t="s">
        <v>154</v>
      </c>
    </row>
    <row r="265" s="2" customFormat="1" ht="24.15" customHeight="1">
      <c r="A265" s="39"/>
      <c r="B265" s="40"/>
      <c r="C265" s="214" t="s">
        <v>344</v>
      </c>
      <c r="D265" s="214" t="s">
        <v>157</v>
      </c>
      <c r="E265" s="215" t="s">
        <v>331</v>
      </c>
      <c r="F265" s="216" t="s">
        <v>332</v>
      </c>
      <c r="G265" s="217" t="s">
        <v>160</v>
      </c>
      <c r="H265" s="218">
        <v>2.4300000000000002</v>
      </c>
      <c r="I265" s="219"/>
      <c r="J265" s="220">
        <f>ROUND(I265*H265,2)</f>
        <v>0</v>
      </c>
      <c r="K265" s="216" t="s">
        <v>161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0</v>
      </c>
      <c r="R265" s="223">
        <f>Q265*H265</f>
        <v>0</v>
      </c>
      <c r="S265" s="223">
        <v>0.068000000000000005</v>
      </c>
      <c r="T265" s="224">
        <f>S265*H265</f>
        <v>0.16524000000000003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162</v>
      </c>
      <c r="AT265" s="225" t="s">
        <v>157</v>
      </c>
      <c r="AU265" s="225" t="s">
        <v>81</v>
      </c>
      <c r="AY265" s="18" t="s">
        <v>154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79</v>
      </c>
      <c r="BK265" s="226">
        <f>ROUND(I265*H265,2)</f>
        <v>0</v>
      </c>
      <c r="BL265" s="18" t="s">
        <v>162</v>
      </c>
      <c r="BM265" s="225" t="s">
        <v>1026</v>
      </c>
    </row>
    <row r="266" s="2" customFormat="1">
      <c r="A266" s="39"/>
      <c r="B266" s="40"/>
      <c r="C266" s="41"/>
      <c r="D266" s="227" t="s">
        <v>164</v>
      </c>
      <c r="E266" s="41"/>
      <c r="F266" s="228" t="s">
        <v>334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164</v>
      </c>
      <c r="AU266" s="18" t="s">
        <v>81</v>
      </c>
    </row>
    <row r="267" s="2" customFormat="1">
      <c r="A267" s="39"/>
      <c r="B267" s="40"/>
      <c r="C267" s="41"/>
      <c r="D267" s="232" t="s">
        <v>166</v>
      </c>
      <c r="E267" s="41"/>
      <c r="F267" s="233" t="s">
        <v>335</v>
      </c>
      <c r="G267" s="41"/>
      <c r="H267" s="41"/>
      <c r="I267" s="229"/>
      <c r="J267" s="41"/>
      <c r="K267" s="41"/>
      <c r="L267" s="45"/>
      <c r="M267" s="230"/>
      <c r="N267" s="231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166</v>
      </c>
      <c r="AU267" s="18" t="s">
        <v>81</v>
      </c>
    </row>
    <row r="268" s="13" customFormat="1">
      <c r="A268" s="13"/>
      <c r="B268" s="234"/>
      <c r="C268" s="235"/>
      <c r="D268" s="227" t="s">
        <v>168</v>
      </c>
      <c r="E268" s="236" t="s">
        <v>19</v>
      </c>
      <c r="F268" s="237" t="s">
        <v>1027</v>
      </c>
      <c r="G268" s="235"/>
      <c r="H268" s="238">
        <v>2.4300000000000002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168</v>
      </c>
      <c r="AU268" s="244" t="s">
        <v>81</v>
      </c>
      <c r="AV268" s="13" t="s">
        <v>81</v>
      </c>
      <c r="AW268" s="13" t="s">
        <v>33</v>
      </c>
      <c r="AX268" s="13" t="s">
        <v>72</v>
      </c>
      <c r="AY268" s="244" t="s">
        <v>154</v>
      </c>
    </row>
    <row r="269" s="14" customFormat="1">
      <c r="A269" s="14"/>
      <c r="B269" s="245"/>
      <c r="C269" s="246"/>
      <c r="D269" s="227" t="s">
        <v>168</v>
      </c>
      <c r="E269" s="247" t="s">
        <v>19</v>
      </c>
      <c r="F269" s="248" t="s">
        <v>171</v>
      </c>
      <c r="G269" s="246"/>
      <c r="H269" s="249">
        <v>2.4300000000000002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168</v>
      </c>
      <c r="AU269" s="255" t="s">
        <v>81</v>
      </c>
      <c r="AV269" s="14" t="s">
        <v>162</v>
      </c>
      <c r="AW269" s="14" t="s">
        <v>33</v>
      </c>
      <c r="AX269" s="14" t="s">
        <v>79</v>
      </c>
      <c r="AY269" s="255" t="s">
        <v>154</v>
      </c>
    </row>
    <row r="270" s="12" customFormat="1" ht="22.8" customHeight="1">
      <c r="A270" s="12"/>
      <c r="B270" s="198"/>
      <c r="C270" s="199"/>
      <c r="D270" s="200" t="s">
        <v>71</v>
      </c>
      <c r="E270" s="212" t="s">
        <v>351</v>
      </c>
      <c r="F270" s="212" t="s">
        <v>352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SUM(P271:P286)</f>
        <v>0</v>
      </c>
      <c r="Q270" s="206"/>
      <c r="R270" s="207">
        <f>SUM(R271:R286)</f>
        <v>0</v>
      </c>
      <c r="S270" s="206"/>
      <c r="T270" s="208">
        <f>SUM(T271:T286)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79</v>
      </c>
      <c r="AT270" s="210" t="s">
        <v>71</v>
      </c>
      <c r="AU270" s="210" t="s">
        <v>79</v>
      </c>
      <c r="AY270" s="209" t="s">
        <v>154</v>
      </c>
      <c r="BK270" s="211">
        <f>SUM(BK271:BK286)</f>
        <v>0</v>
      </c>
    </row>
    <row r="271" s="2" customFormat="1" ht="24.15" customHeight="1">
      <c r="A271" s="39"/>
      <c r="B271" s="40"/>
      <c r="C271" s="214" t="s">
        <v>353</v>
      </c>
      <c r="D271" s="214" t="s">
        <v>157</v>
      </c>
      <c r="E271" s="215" t="s">
        <v>354</v>
      </c>
      <c r="F271" s="216" t="s">
        <v>355</v>
      </c>
      <c r="G271" s="217" t="s">
        <v>356</v>
      </c>
      <c r="H271" s="218">
        <v>6.4720000000000004</v>
      </c>
      <c r="I271" s="219"/>
      <c r="J271" s="220">
        <f>ROUND(I271*H271,2)</f>
        <v>0</v>
      </c>
      <c r="K271" s="216" t="s">
        <v>161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162</v>
      </c>
      <c r="AT271" s="225" t="s">
        <v>157</v>
      </c>
      <c r="AU271" s="225" t="s">
        <v>81</v>
      </c>
      <c r="AY271" s="18" t="s">
        <v>154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162</v>
      </c>
      <c r="BM271" s="225" t="s">
        <v>1028</v>
      </c>
    </row>
    <row r="272" s="2" customFormat="1">
      <c r="A272" s="39"/>
      <c r="B272" s="40"/>
      <c r="C272" s="41"/>
      <c r="D272" s="227" t="s">
        <v>164</v>
      </c>
      <c r="E272" s="41"/>
      <c r="F272" s="228" t="s">
        <v>358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164</v>
      </c>
      <c r="AU272" s="18" t="s">
        <v>81</v>
      </c>
    </row>
    <row r="273" s="2" customFormat="1">
      <c r="A273" s="39"/>
      <c r="B273" s="40"/>
      <c r="C273" s="41"/>
      <c r="D273" s="232" t="s">
        <v>166</v>
      </c>
      <c r="E273" s="41"/>
      <c r="F273" s="233" t="s">
        <v>359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166</v>
      </c>
      <c r="AU273" s="18" t="s">
        <v>81</v>
      </c>
    </row>
    <row r="274" s="2" customFormat="1" ht="24.15" customHeight="1">
      <c r="A274" s="39"/>
      <c r="B274" s="40"/>
      <c r="C274" s="214" t="s">
        <v>360</v>
      </c>
      <c r="D274" s="214" t="s">
        <v>157</v>
      </c>
      <c r="E274" s="215" t="s">
        <v>361</v>
      </c>
      <c r="F274" s="216" t="s">
        <v>362</v>
      </c>
      <c r="G274" s="217" t="s">
        <v>356</v>
      </c>
      <c r="H274" s="218">
        <v>6.4720000000000004</v>
      </c>
      <c r="I274" s="219"/>
      <c r="J274" s="220">
        <f>ROUND(I274*H274,2)</f>
        <v>0</v>
      </c>
      <c r="K274" s="216" t="s">
        <v>161</v>
      </c>
      <c r="L274" s="45"/>
      <c r="M274" s="221" t="s">
        <v>19</v>
      </c>
      <c r="N274" s="222" t="s">
        <v>43</v>
      </c>
      <c r="O274" s="85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5" t="s">
        <v>162</v>
      </c>
      <c r="AT274" s="225" t="s">
        <v>157</v>
      </c>
      <c r="AU274" s="225" t="s">
        <v>81</v>
      </c>
      <c r="AY274" s="18" t="s">
        <v>154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8" t="s">
        <v>79</v>
      </c>
      <c r="BK274" s="226">
        <f>ROUND(I274*H274,2)</f>
        <v>0</v>
      </c>
      <c r="BL274" s="18" t="s">
        <v>162</v>
      </c>
      <c r="BM274" s="225" t="s">
        <v>1029</v>
      </c>
    </row>
    <row r="275" s="2" customFormat="1">
      <c r="A275" s="39"/>
      <c r="B275" s="40"/>
      <c r="C275" s="41"/>
      <c r="D275" s="227" t="s">
        <v>164</v>
      </c>
      <c r="E275" s="41"/>
      <c r="F275" s="228" t="s">
        <v>364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164</v>
      </c>
      <c r="AU275" s="18" t="s">
        <v>81</v>
      </c>
    </row>
    <row r="276" s="2" customFormat="1">
      <c r="A276" s="39"/>
      <c r="B276" s="40"/>
      <c r="C276" s="41"/>
      <c r="D276" s="232" t="s">
        <v>166</v>
      </c>
      <c r="E276" s="41"/>
      <c r="F276" s="233" t="s">
        <v>365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166</v>
      </c>
      <c r="AU276" s="18" t="s">
        <v>81</v>
      </c>
    </row>
    <row r="277" s="2" customFormat="1" ht="24.15" customHeight="1">
      <c r="A277" s="39"/>
      <c r="B277" s="40"/>
      <c r="C277" s="214" t="s">
        <v>366</v>
      </c>
      <c r="D277" s="214" t="s">
        <v>157</v>
      </c>
      <c r="E277" s="215" t="s">
        <v>367</v>
      </c>
      <c r="F277" s="216" t="s">
        <v>368</v>
      </c>
      <c r="G277" s="217" t="s">
        <v>356</v>
      </c>
      <c r="H277" s="218">
        <v>55.600000000000001</v>
      </c>
      <c r="I277" s="219"/>
      <c r="J277" s="220">
        <f>ROUND(I277*H277,2)</f>
        <v>0</v>
      </c>
      <c r="K277" s="216" t="s">
        <v>161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162</v>
      </c>
      <c r="AT277" s="225" t="s">
        <v>157</v>
      </c>
      <c r="AU277" s="225" t="s">
        <v>81</v>
      </c>
      <c r="AY277" s="18" t="s">
        <v>154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79</v>
      </c>
      <c r="BK277" s="226">
        <f>ROUND(I277*H277,2)</f>
        <v>0</v>
      </c>
      <c r="BL277" s="18" t="s">
        <v>162</v>
      </c>
      <c r="BM277" s="225" t="s">
        <v>1030</v>
      </c>
    </row>
    <row r="278" s="2" customFormat="1">
      <c r="A278" s="39"/>
      <c r="B278" s="40"/>
      <c r="C278" s="41"/>
      <c r="D278" s="227" t="s">
        <v>164</v>
      </c>
      <c r="E278" s="41"/>
      <c r="F278" s="228" t="s">
        <v>370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164</v>
      </c>
      <c r="AU278" s="18" t="s">
        <v>81</v>
      </c>
    </row>
    <row r="279" s="2" customFormat="1">
      <c r="A279" s="39"/>
      <c r="B279" s="40"/>
      <c r="C279" s="41"/>
      <c r="D279" s="232" t="s">
        <v>166</v>
      </c>
      <c r="E279" s="41"/>
      <c r="F279" s="233" t="s">
        <v>371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166</v>
      </c>
      <c r="AU279" s="18" t="s">
        <v>81</v>
      </c>
    </row>
    <row r="280" s="13" customFormat="1">
      <c r="A280" s="13"/>
      <c r="B280" s="234"/>
      <c r="C280" s="235"/>
      <c r="D280" s="227" t="s">
        <v>168</v>
      </c>
      <c r="E280" s="236" t="s">
        <v>19</v>
      </c>
      <c r="F280" s="237" t="s">
        <v>1031</v>
      </c>
      <c r="G280" s="235"/>
      <c r="H280" s="238">
        <v>55.600000000000001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168</v>
      </c>
      <c r="AU280" s="244" t="s">
        <v>81</v>
      </c>
      <c r="AV280" s="13" t="s">
        <v>81</v>
      </c>
      <c r="AW280" s="13" t="s">
        <v>33</v>
      </c>
      <c r="AX280" s="13" t="s">
        <v>72</v>
      </c>
      <c r="AY280" s="244" t="s">
        <v>154</v>
      </c>
    </row>
    <row r="281" s="14" customFormat="1">
      <c r="A281" s="14"/>
      <c r="B281" s="245"/>
      <c r="C281" s="246"/>
      <c r="D281" s="227" t="s">
        <v>168</v>
      </c>
      <c r="E281" s="247" t="s">
        <v>19</v>
      </c>
      <c r="F281" s="248" t="s">
        <v>171</v>
      </c>
      <c r="G281" s="246"/>
      <c r="H281" s="249">
        <v>55.600000000000001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168</v>
      </c>
      <c r="AU281" s="255" t="s">
        <v>81</v>
      </c>
      <c r="AV281" s="14" t="s">
        <v>162</v>
      </c>
      <c r="AW281" s="14" t="s">
        <v>33</v>
      </c>
      <c r="AX281" s="14" t="s">
        <v>79</v>
      </c>
      <c r="AY281" s="255" t="s">
        <v>154</v>
      </c>
    </row>
    <row r="282" s="2" customFormat="1" ht="49.05" customHeight="1">
      <c r="A282" s="39"/>
      <c r="B282" s="40"/>
      <c r="C282" s="214" t="s">
        <v>373</v>
      </c>
      <c r="D282" s="214" t="s">
        <v>157</v>
      </c>
      <c r="E282" s="215" t="s">
        <v>374</v>
      </c>
      <c r="F282" s="216" t="s">
        <v>375</v>
      </c>
      <c r="G282" s="217" t="s">
        <v>356</v>
      </c>
      <c r="H282" s="218">
        <v>6.4720000000000004</v>
      </c>
      <c r="I282" s="219"/>
      <c r="J282" s="220">
        <f>ROUND(I282*H282,2)</f>
        <v>0</v>
      </c>
      <c r="K282" s="216" t="s">
        <v>161</v>
      </c>
      <c r="L282" s="45"/>
      <c r="M282" s="221" t="s">
        <v>19</v>
      </c>
      <c r="N282" s="222" t="s">
        <v>43</v>
      </c>
      <c r="O282" s="85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5" t="s">
        <v>162</v>
      </c>
      <c r="AT282" s="225" t="s">
        <v>157</v>
      </c>
      <c r="AU282" s="225" t="s">
        <v>81</v>
      </c>
      <c r="AY282" s="18" t="s">
        <v>154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8" t="s">
        <v>79</v>
      </c>
      <c r="BK282" s="226">
        <f>ROUND(I282*H282,2)</f>
        <v>0</v>
      </c>
      <c r="BL282" s="18" t="s">
        <v>162</v>
      </c>
      <c r="BM282" s="225" t="s">
        <v>1032</v>
      </c>
    </row>
    <row r="283" s="2" customFormat="1">
      <c r="A283" s="39"/>
      <c r="B283" s="40"/>
      <c r="C283" s="41"/>
      <c r="D283" s="227" t="s">
        <v>164</v>
      </c>
      <c r="E283" s="41"/>
      <c r="F283" s="228" t="s">
        <v>377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164</v>
      </c>
      <c r="AU283" s="18" t="s">
        <v>81</v>
      </c>
    </row>
    <row r="284" s="2" customFormat="1">
      <c r="A284" s="39"/>
      <c r="B284" s="40"/>
      <c r="C284" s="41"/>
      <c r="D284" s="232" t="s">
        <v>166</v>
      </c>
      <c r="E284" s="41"/>
      <c r="F284" s="233" t="s">
        <v>378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166</v>
      </c>
      <c r="AU284" s="18" t="s">
        <v>81</v>
      </c>
    </row>
    <row r="285" s="2" customFormat="1" ht="16.5" customHeight="1">
      <c r="A285" s="39"/>
      <c r="B285" s="40"/>
      <c r="C285" s="214" t="s">
        <v>379</v>
      </c>
      <c r="D285" s="214" t="s">
        <v>157</v>
      </c>
      <c r="E285" s="215" t="s">
        <v>380</v>
      </c>
      <c r="F285" s="216" t="s">
        <v>381</v>
      </c>
      <c r="G285" s="217" t="s">
        <v>382</v>
      </c>
      <c r="H285" s="218">
        <v>1</v>
      </c>
      <c r="I285" s="219"/>
      <c r="J285" s="220">
        <f>ROUND(I285*H285,2)</f>
        <v>0</v>
      </c>
      <c r="K285" s="216" t="s">
        <v>648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162</v>
      </c>
      <c r="AT285" s="225" t="s">
        <v>157</v>
      </c>
      <c r="AU285" s="225" t="s">
        <v>81</v>
      </c>
      <c r="AY285" s="18" t="s">
        <v>154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79</v>
      </c>
      <c r="BK285" s="226">
        <f>ROUND(I285*H285,2)</f>
        <v>0</v>
      </c>
      <c r="BL285" s="18" t="s">
        <v>162</v>
      </c>
      <c r="BM285" s="225" t="s">
        <v>1033</v>
      </c>
    </row>
    <row r="286" s="2" customFormat="1">
      <c r="A286" s="39"/>
      <c r="B286" s="40"/>
      <c r="C286" s="41"/>
      <c r="D286" s="227" t="s">
        <v>164</v>
      </c>
      <c r="E286" s="41"/>
      <c r="F286" s="228" t="s">
        <v>381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164</v>
      </c>
      <c r="AU286" s="18" t="s">
        <v>81</v>
      </c>
    </row>
    <row r="287" s="12" customFormat="1" ht="22.8" customHeight="1">
      <c r="A287" s="12"/>
      <c r="B287" s="198"/>
      <c r="C287" s="199"/>
      <c r="D287" s="200" t="s">
        <v>71</v>
      </c>
      <c r="E287" s="212" t="s">
        <v>384</v>
      </c>
      <c r="F287" s="212" t="s">
        <v>385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SUM(P288:P290)</f>
        <v>0</v>
      </c>
      <c r="Q287" s="206"/>
      <c r="R287" s="207">
        <f>SUM(R288:R290)</f>
        <v>0</v>
      </c>
      <c r="S287" s="206"/>
      <c r="T287" s="208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79</v>
      </c>
      <c r="AT287" s="210" t="s">
        <v>71</v>
      </c>
      <c r="AU287" s="210" t="s">
        <v>79</v>
      </c>
      <c r="AY287" s="209" t="s">
        <v>154</v>
      </c>
      <c r="BK287" s="211">
        <f>SUM(BK288:BK290)</f>
        <v>0</v>
      </c>
    </row>
    <row r="288" s="2" customFormat="1" ht="21.75" customHeight="1">
      <c r="A288" s="39"/>
      <c r="B288" s="40"/>
      <c r="C288" s="214" t="s">
        <v>386</v>
      </c>
      <c r="D288" s="214" t="s">
        <v>157</v>
      </c>
      <c r="E288" s="215" t="s">
        <v>387</v>
      </c>
      <c r="F288" s="216" t="s">
        <v>388</v>
      </c>
      <c r="G288" s="217" t="s">
        <v>356</v>
      </c>
      <c r="H288" s="218">
        <v>7.4009999999999998</v>
      </c>
      <c r="I288" s="219"/>
      <c r="J288" s="220">
        <f>ROUND(I288*H288,2)</f>
        <v>0</v>
      </c>
      <c r="K288" s="216" t="s">
        <v>161</v>
      </c>
      <c r="L288" s="45"/>
      <c r="M288" s="221" t="s">
        <v>19</v>
      </c>
      <c r="N288" s="222" t="s">
        <v>43</v>
      </c>
      <c r="O288" s="85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162</v>
      </c>
      <c r="AT288" s="225" t="s">
        <v>157</v>
      </c>
      <c r="AU288" s="225" t="s">
        <v>81</v>
      </c>
      <c r="AY288" s="18" t="s">
        <v>154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79</v>
      </c>
      <c r="BK288" s="226">
        <f>ROUND(I288*H288,2)</f>
        <v>0</v>
      </c>
      <c r="BL288" s="18" t="s">
        <v>162</v>
      </c>
      <c r="BM288" s="225" t="s">
        <v>1034</v>
      </c>
    </row>
    <row r="289" s="2" customFormat="1">
      <c r="A289" s="39"/>
      <c r="B289" s="40"/>
      <c r="C289" s="41"/>
      <c r="D289" s="227" t="s">
        <v>164</v>
      </c>
      <c r="E289" s="41"/>
      <c r="F289" s="228" t="s">
        <v>390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164</v>
      </c>
      <c r="AU289" s="18" t="s">
        <v>81</v>
      </c>
    </row>
    <row r="290" s="2" customFormat="1">
      <c r="A290" s="39"/>
      <c r="B290" s="40"/>
      <c r="C290" s="41"/>
      <c r="D290" s="232" t="s">
        <v>166</v>
      </c>
      <c r="E290" s="41"/>
      <c r="F290" s="233" t="s">
        <v>391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166</v>
      </c>
      <c r="AU290" s="18" t="s">
        <v>81</v>
      </c>
    </row>
    <row r="291" s="12" customFormat="1" ht="25.92" customHeight="1">
      <c r="A291" s="12"/>
      <c r="B291" s="198"/>
      <c r="C291" s="199"/>
      <c r="D291" s="200" t="s">
        <v>71</v>
      </c>
      <c r="E291" s="201" t="s">
        <v>392</v>
      </c>
      <c r="F291" s="201" t="s">
        <v>393</v>
      </c>
      <c r="G291" s="199"/>
      <c r="H291" s="199"/>
      <c r="I291" s="202"/>
      <c r="J291" s="203">
        <f>BK291</f>
        <v>0</v>
      </c>
      <c r="K291" s="199"/>
      <c r="L291" s="204"/>
      <c r="M291" s="205"/>
      <c r="N291" s="206"/>
      <c r="O291" s="206"/>
      <c r="P291" s="207">
        <f>P292+P308+P342+P374+P384+P423+P463+P522+P558+P586+P597</f>
        <v>0</v>
      </c>
      <c r="Q291" s="206"/>
      <c r="R291" s="207">
        <f>R292+R308+R342+R374+R384+R423+R463+R522+R558+R586+R597</f>
        <v>1.4397415500000002</v>
      </c>
      <c r="S291" s="206"/>
      <c r="T291" s="208">
        <f>T292+T308+T342+T374+T384+T423+T463+T522+T558+T586+T597</f>
        <v>0.709673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81</v>
      </c>
      <c r="AT291" s="210" t="s">
        <v>71</v>
      </c>
      <c r="AU291" s="210" t="s">
        <v>72</v>
      </c>
      <c r="AY291" s="209" t="s">
        <v>154</v>
      </c>
      <c r="BK291" s="211">
        <f>BK292+BK308+BK342+BK374+BK384+BK423+BK463+BK522+BK558+BK586+BK597</f>
        <v>0</v>
      </c>
    </row>
    <row r="292" s="12" customFormat="1" ht="22.8" customHeight="1">
      <c r="A292" s="12"/>
      <c r="B292" s="198"/>
      <c r="C292" s="199"/>
      <c r="D292" s="200" t="s">
        <v>71</v>
      </c>
      <c r="E292" s="212" t="s">
        <v>394</v>
      </c>
      <c r="F292" s="212" t="s">
        <v>395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SUM(P293:P307)</f>
        <v>0</v>
      </c>
      <c r="Q292" s="206"/>
      <c r="R292" s="207">
        <f>SUM(R293:R307)</f>
        <v>0.00413</v>
      </c>
      <c r="S292" s="206"/>
      <c r="T292" s="208">
        <f>SUM(T293:T307)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81</v>
      </c>
      <c r="AT292" s="210" t="s">
        <v>71</v>
      </c>
      <c r="AU292" s="210" t="s">
        <v>79</v>
      </c>
      <c r="AY292" s="209" t="s">
        <v>154</v>
      </c>
      <c r="BK292" s="211">
        <f>SUM(BK293:BK307)</f>
        <v>0</v>
      </c>
    </row>
    <row r="293" s="2" customFormat="1" ht="16.5" customHeight="1">
      <c r="A293" s="39"/>
      <c r="B293" s="40"/>
      <c r="C293" s="214" t="s">
        <v>396</v>
      </c>
      <c r="D293" s="214" t="s">
        <v>157</v>
      </c>
      <c r="E293" s="215" t="s">
        <v>397</v>
      </c>
      <c r="F293" s="216" t="s">
        <v>398</v>
      </c>
      <c r="G293" s="217" t="s">
        <v>399</v>
      </c>
      <c r="H293" s="218">
        <v>2</v>
      </c>
      <c r="I293" s="219"/>
      <c r="J293" s="220">
        <f>ROUND(I293*H293,2)</f>
        <v>0</v>
      </c>
      <c r="K293" s="216" t="s">
        <v>161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0.00050000000000000001</v>
      </c>
      <c r="R293" s="223">
        <f>Q293*H293</f>
        <v>0.001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256</v>
      </c>
      <c r="AT293" s="225" t="s">
        <v>157</v>
      </c>
      <c r="AU293" s="225" t="s">
        <v>81</v>
      </c>
      <c r="AY293" s="18" t="s">
        <v>154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256</v>
      </c>
      <c r="BM293" s="225" t="s">
        <v>1035</v>
      </c>
    </row>
    <row r="294" s="2" customFormat="1">
      <c r="A294" s="39"/>
      <c r="B294" s="40"/>
      <c r="C294" s="41"/>
      <c r="D294" s="227" t="s">
        <v>164</v>
      </c>
      <c r="E294" s="41"/>
      <c r="F294" s="228" t="s">
        <v>401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164</v>
      </c>
      <c r="AU294" s="18" t="s">
        <v>81</v>
      </c>
    </row>
    <row r="295" s="2" customFormat="1">
      <c r="A295" s="39"/>
      <c r="B295" s="40"/>
      <c r="C295" s="41"/>
      <c r="D295" s="232" t="s">
        <v>166</v>
      </c>
      <c r="E295" s="41"/>
      <c r="F295" s="233" t="s">
        <v>402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166</v>
      </c>
      <c r="AU295" s="18" t="s">
        <v>81</v>
      </c>
    </row>
    <row r="296" s="2" customFormat="1" ht="16.5" customHeight="1">
      <c r="A296" s="39"/>
      <c r="B296" s="40"/>
      <c r="C296" s="214" t="s">
        <v>403</v>
      </c>
      <c r="D296" s="214" t="s">
        <v>157</v>
      </c>
      <c r="E296" s="215" t="s">
        <v>404</v>
      </c>
      <c r="F296" s="216" t="s">
        <v>405</v>
      </c>
      <c r="G296" s="217" t="s">
        <v>399</v>
      </c>
      <c r="H296" s="218">
        <v>1</v>
      </c>
      <c r="I296" s="219"/>
      <c r="J296" s="220">
        <f>ROUND(I296*H296,2)</f>
        <v>0</v>
      </c>
      <c r="K296" s="216" t="s">
        <v>161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0.00031</v>
      </c>
      <c r="R296" s="223">
        <f>Q296*H296</f>
        <v>0.00031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256</v>
      </c>
      <c r="AT296" s="225" t="s">
        <v>157</v>
      </c>
      <c r="AU296" s="225" t="s">
        <v>81</v>
      </c>
      <c r="AY296" s="18" t="s">
        <v>154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79</v>
      </c>
      <c r="BK296" s="226">
        <f>ROUND(I296*H296,2)</f>
        <v>0</v>
      </c>
      <c r="BL296" s="18" t="s">
        <v>256</v>
      </c>
      <c r="BM296" s="225" t="s">
        <v>1036</v>
      </c>
    </row>
    <row r="297" s="2" customFormat="1">
      <c r="A297" s="39"/>
      <c r="B297" s="40"/>
      <c r="C297" s="41"/>
      <c r="D297" s="227" t="s">
        <v>164</v>
      </c>
      <c r="E297" s="41"/>
      <c r="F297" s="228" t="s">
        <v>407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164</v>
      </c>
      <c r="AU297" s="18" t="s">
        <v>81</v>
      </c>
    </row>
    <row r="298" s="2" customFormat="1">
      <c r="A298" s="39"/>
      <c r="B298" s="40"/>
      <c r="C298" s="41"/>
      <c r="D298" s="232" t="s">
        <v>166</v>
      </c>
      <c r="E298" s="41"/>
      <c r="F298" s="233" t="s">
        <v>408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166</v>
      </c>
      <c r="AU298" s="18" t="s">
        <v>81</v>
      </c>
    </row>
    <row r="299" s="2" customFormat="1" ht="16.5" customHeight="1">
      <c r="A299" s="39"/>
      <c r="B299" s="40"/>
      <c r="C299" s="214" t="s">
        <v>409</v>
      </c>
      <c r="D299" s="214" t="s">
        <v>157</v>
      </c>
      <c r="E299" s="215" t="s">
        <v>416</v>
      </c>
      <c r="F299" s="216" t="s">
        <v>417</v>
      </c>
      <c r="G299" s="217" t="s">
        <v>265</v>
      </c>
      <c r="H299" s="218">
        <v>6</v>
      </c>
      <c r="I299" s="219"/>
      <c r="J299" s="220">
        <f>ROUND(I299*H299,2)</f>
        <v>0</v>
      </c>
      <c r="K299" s="216" t="s">
        <v>161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0.00046999999999999999</v>
      </c>
      <c r="R299" s="223">
        <f>Q299*H299</f>
        <v>0.00282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256</v>
      </c>
      <c r="AT299" s="225" t="s">
        <v>157</v>
      </c>
      <c r="AU299" s="225" t="s">
        <v>81</v>
      </c>
      <c r="AY299" s="18" t="s">
        <v>154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79</v>
      </c>
      <c r="BK299" s="226">
        <f>ROUND(I299*H299,2)</f>
        <v>0</v>
      </c>
      <c r="BL299" s="18" t="s">
        <v>256</v>
      </c>
      <c r="BM299" s="225" t="s">
        <v>1037</v>
      </c>
    </row>
    <row r="300" s="2" customFormat="1">
      <c r="A300" s="39"/>
      <c r="B300" s="40"/>
      <c r="C300" s="41"/>
      <c r="D300" s="227" t="s">
        <v>164</v>
      </c>
      <c r="E300" s="41"/>
      <c r="F300" s="228" t="s">
        <v>419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164</v>
      </c>
      <c r="AU300" s="18" t="s">
        <v>81</v>
      </c>
    </row>
    <row r="301" s="2" customFormat="1">
      <c r="A301" s="39"/>
      <c r="B301" s="40"/>
      <c r="C301" s="41"/>
      <c r="D301" s="232" t="s">
        <v>166</v>
      </c>
      <c r="E301" s="41"/>
      <c r="F301" s="233" t="s">
        <v>420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166</v>
      </c>
      <c r="AU301" s="18" t="s">
        <v>81</v>
      </c>
    </row>
    <row r="302" s="2" customFormat="1" ht="21.75" customHeight="1">
      <c r="A302" s="39"/>
      <c r="B302" s="40"/>
      <c r="C302" s="214" t="s">
        <v>415</v>
      </c>
      <c r="D302" s="214" t="s">
        <v>157</v>
      </c>
      <c r="E302" s="215" t="s">
        <v>442</v>
      </c>
      <c r="F302" s="216" t="s">
        <v>443</v>
      </c>
      <c r="G302" s="217" t="s">
        <v>265</v>
      </c>
      <c r="H302" s="218">
        <v>6</v>
      </c>
      <c r="I302" s="219"/>
      <c r="J302" s="220">
        <f>ROUND(I302*H302,2)</f>
        <v>0</v>
      </c>
      <c r="K302" s="216" t="s">
        <v>161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256</v>
      </c>
      <c r="AT302" s="225" t="s">
        <v>157</v>
      </c>
      <c r="AU302" s="225" t="s">
        <v>81</v>
      </c>
      <c r="AY302" s="18" t="s">
        <v>154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256</v>
      </c>
      <c r="BM302" s="225" t="s">
        <v>1038</v>
      </c>
    </row>
    <row r="303" s="2" customFormat="1">
      <c r="A303" s="39"/>
      <c r="B303" s="40"/>
      <c r="C303" s="41"/>
      <c r="D303" s="227" t="s">
        <v>164</v>
      </c>
      <c r="E303" s="41"/>
      <c r="F303" s="228" t="s">
        <v>445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164</v>
      </c>
      <c r="AU303" s="18" t="s">
        <v>81</v>
      </c>
    </row>
    <row r="304" s="2" customFormat="1">
      <c r="A304" s="39"/>
      <c r="B304" s="40"/>
      <c r="C304" s="41"/>
      <c r="D304" s="232" t="s">
        <v>166</v>
      </c>
      <c r="E304" s="41"/>
      <c r="F304" s="233" t="s">
        <v>446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166</v>
      </c>
      <c r="AU304" s="18" t="s">
        <v>81</v>
      </c>
    </row>
    <row r="305" s="2" customFormat="1" ht="24.15" customHeight="1">
      <c r="A305" s="39"/>
      <c r="B305" s="40"/>
      <c r="C305" s="214" t="s">
        <v>421</v>
      </c>
      <c r="D305" s="214" t="s">
        <v>157</v>
      </c>
      <c r="E305" s="215" t="s">
        <v>450</v>
      </c>
      <c r="F305" s="216" t="s">
        <v>451</v>
      </c>
      <c r="G305" s="217" t="s">
        <v>356</v>
      </c>
      <c r="H305" s="218">
        <v>0.0040000000000000001</v>
      </c>
      <c r="I305" s="219"/>
      <c r="J305" s="220">
        <f>ROUND(I305*H305,2)</f>
        <v>0</v>
      </c>
      <c r="K305" s="216" t="s">
        <v>161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256</v>
      </c>
      <c r="AT305" s="225" t="s">
        <v>157</v>
      </c>
      <c r="AU305" s="225" t="s">
        <v>81</v>
      </c>
      <c r="AY305" s="18" t="s">
        <v>154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256</v>
      </c>
      <c r="BM305" s="225" t="s">
        <v>1039</v>
      </c>
    </row>
    <row r="306" s="2" customFormat="1">
      <c r="A306" s="39"/>
      <c r="B306" s="40"/>
      <c r="C306" s="41"/>
      <c r="D306" s="227" t="s">
        <v>164</v>
      </c>
      <c r="E306" s="41"/>
      <c r="F306" s="228" t="s">
        <v>453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164</v>
      </c>
      <c r="AU306" s="18" t="s">
        <v>81</v>
      </c>
    </row>
    <row r="307" s="2" customFormat="1">
      <c r="A307" s="39"/>
      <c r="B307" s="40"/>
      <c r="C307" s="41"/>
      <c r="D307" s="232" t="s">
        <v>166</v>
      </c>
      <c r="E307" s="41"/>
      <c r="F307" s="233" t="s">
        <v>454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166</v>
      </c>
      <c r="AU307" s="18" t="s">
        <v>81</v>
      </c>
    </row>
    <row r="308" s="12" customFormat="1" ht="22.8" customHeight="1">
      <c r="A308" s="12"/>
      <c r="B308" s="198"/>
      <c r="C308" s="199"/>
      <c r="D308" s="200" t="s">
        <v>71</v>
      </c>
      <c r="E308" s="212" t="s">
        <v>455</v>
      </c>
      <c r="F308" s="212" t="s">
        <v>456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SUM(P309:P341)</f>
        <v>0</v>
      </c>
      <c r="Q308" s="206"/>
      <c r="R308" s="207">
        <f>SUM(R309:R341)</f>
        <v>0.0060400000000000002</v>
      </c>
      <c r="S308" s="206"/>
      <c r="T308" s="208">
        <f>SUM(T309:T341)</f>
        <v>0.00072000000000000005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81</v>
      </c>
      <c r="AT308" s="210" t="s">
        <v>71</v>
      </c>
      <c r="AU308" s="210" t="s">
        <v>79</v>
      </c>
      <c r="AY308" s="209" t="s">
        <v>154</v>
      </c>
      <c r="BK308" s="211">
        <f>SUM(BK309:BK341)</f>
        <v>0</v>
      </c>
    </row>
    <row r="309" s="2" customFormat="1" ht="24.15" customHeight="1">
      <c r="A309" s="39"/>
      <c r="B309" s="40"/>
      <c r="C309" s="214" t="s">
        <v>428</v>
      </c>
      <c r="D309" s="214" t="s">
        <v>157</v>
      </c>
      <c r="E309" s="215" t="s">
        <v>464</v>
      </c>
      <c r="F309" s="216" t="s">
        <v>465</v>
      </c>
      <c r="G309" s="217" t="s">
        <v>399</v>
      </c>
      <c r="H309" s="218">
        <v>2</v>
      </c>
      <c r="I309" s="219"/>
      <c r="J309" s="220">
        <f>ROUND(I309*H309,2)</f>
        <v>0</v>
      </c>
      <c r="K309" s="216" t="s">
        <v>161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2.0000000000000002E-05</v>
      </c>
      <c r="R309" s="223">
        <f>Q309*H309</f>
        <v>4.0000000000000003E-05</v>
      </c>
      <c r="S309" s="223">
        <v>0.00036000000000000002</v>
      </c>
      <c r="T309" s="224">
        <f>S309*H309</f>
        <v>0.00072000000000000005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256</v>
      </c>
      <c r="AT309" s="225" t="s">
        <v>157</v>
      </c>
      <c r="AU309" s="225" t="s">
        <v>81</v>
      </c>
      <c r="AY309" s="18" t="s">
        <v>154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256</v>
      </c>
      <c r="BM309" s="225" t="s">
        <v>1040</v>
      </c>
    </row>
    <row r="310" s="2" customFormat="1">
      <c r="A310" s="39"/>
      <c r="B310" s="40"/>
      <c r="C310" s="41"/>
      <c r="D310" s="227" t="s">
        <v>164</v>
      </c>
      <c r="E310" s="41"/>
      <c r="F310" s="228" t="s">
        <v>467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164</v>
      </c>
      <c r="AU310" s="18" t="s">
        <v>81</v>
      </c>
    </row>
    <row r="311" s="2" customFormat="1">
      <c r="A311" s="39"/>
      <c r="B311" s="40"/>
      <c r="C311" s="41"/>
      <c r="D311" s="232" t="s">
        <v>166</v>
      </c>
      <c r="E311" s="41"/>
      <c r="F311" s="233" t="s">
        <v>468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166</v>
      </c>
      <c r="AU311" s="18" t="s">
        <v>81</v>
      </c>
    </row>
    <row r="312" s="2" customFormat="1" ht="16.5" customHeight="1">
      <c r="A312" s="39"/>
      <c r="B312" s="40"/>
      <c r="C312" s="257" t="s">
        <v>435</v>
      </c>
      <c r="D312" s="257" t="s">
        <v>470</v>
      </c>
      <c r="E312" s="258" t="s">
        <v>471</v>
      </c>
      <c r="F312" s="259" t="s">
        <v>472</v>
      </c>
      <c r="G312" s="260" t="s">
        <v>265</v>
      </c>
      <c r="H312" s="261">
        <v>8</v>
      </c>
      <c r="I312" s="262"/>
      <c r="J312" s="263">
        <f>ROUND(I312*H312,2)</f>
        <v>0</v>
      </c>
      <c r="K312" s="259" t="s">
        <v>161</v>
      </c>
      <c r="L312" s="264"/>
      <c r="M312" s="265" t="s">
        <v>19</v>
      </c>
      <c r="N312" s="266" t="s">
        <v>43</v>
      </c>
      <c r="O312" s="85"/>
      <c r="P312" s="223">
        <f>O312*H312</f>
        <v>0</v>
      </c>
      <c r="Q312" s="223">
        <v>0.00032000000000000003</v>
      </c>
      <c r="R312" s="223">
        <f>Q312*H312</f>
        <v>0.0025600000000000002</v>
      </c>
      <c r="S312" s="223">
        <v>0</v>
      </c>
      <c r="T312" s="22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366</v>
      </c>
      <c r="AT312" s="225" t="s">
        <v>470</v>
      </c>
      <c r="AU312" s="225" t="s">
        <v>81</v>
      </c>
      <c r="AY312" s="18" t="s">
        <v>154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79</v>
      </c>
      <c r="BK312" s="226">
        <f>ROUND(I312*H312,2)</f>
        <v>0</v>
      </c>
      <c r="BL312" s="18" t="s">
        <v>256</v>
      </c>
      <c r="BM312" s="225" t="s">
        <v>1041</v>
      </c>
    </row>
    <row r="313" s="2" customFormat="1">
      <c r="A313" s="39"/>
      <c r="B313" s="40"/>
      <c r="C313" s="41"/>
      <c r="D313" s="227" t="s">
        <v>164</v>
      </c>
      <c r="E313" s="41"/>
      <c r="F313" s="228" t="s">
        <v>472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164</v>
      </c>
      <c r="AU313" s="18" t="s">
        <v>81</v>
      </c>
    </row>
    <row r="314" s="13" customFormat="1">
      <c r="A314" s="13"/>
      <c r="B314" s="234"/>
      <c r="C314" s="235"/>
      <c r="D314" s="227" t="s">
        <v>168</v>
      </c>
      <c r="E314" s="236" t="s">
        <v>19</v>
      </c>
      <c r="F314" s="237" t="s">
        <v>1042</v>
      </c>
      <c r="G314" s="235"/>
      <c r="H314" s="238">
        <v>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168</v>
      </c>
      <c r="AU314" s="244" t="s">
        <v>81</v>
      </c>
      <c r="AV314" s="13" t="s">
        <v>81</v>
      </c>
      <c r="AW314" s="13" t="s">
        <v>33</v>
      </c>
      <c r="AX314" s="13" t="s">
        <v>79</v>
      </c>
      <c r="AY314" s="244" t="s">
        <v>154</v>
      </c>
    </row>
    <row r="315" s="2" customFormat="1" ht="24.15" customHeight="1">
      <c r="A315" s="39"/>
      <c r="B315" s="40"/>
      <c r="C315" s="214" t="s">
        <v>441</v>
      </c>
      <c r="D315" s="214" t="s">
        <v>157</v>
      </c>
      <c r="E315" s="215" t="s">
        <v>477</v>
      </c>
      <c r="F315" s="216" t="s">
        <v>478</v>
      </c>
      <c r="G315" s="217" t="s">
        <v>399</v>
      </c>
      <c r="H315" s="218">
        <v>6</v>
      </c>
      <c r="I315" s="219"/>
      <c r="J315" s="220">
        <f>ROUND(I315*H315,2)</f>
        <v>0</v>
      </c>
      <c r="K315" s="216" t="s">
        <v>161</v>
      </c>
      <c r="L315" s="45"/>
      <c r="M315" s="221" t="s">
        <v>19</v>
      </c>
      <c r="N315" s="222" t="s">
        <v>43</v>
      </c>
      <c r="O315" s="85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256</v>
      </c>
      <c r="AT315" s="225" t="s">
        <v>157</v>
      </c>
      <c r="AU315" s="225" t="s">
        <v>81</v>
      </c>
      <c r="AY315" s="18" t="s">
        <v>154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79</v>
      </c>
      <c r="BK315" s="226">
        <f>ROUND(I315*H315,2)</f>
        <v>0</v>
      </c>
      <c r="BL315" s="18" t="s">
        <v>256</v>
      </c>
      <c r="BM315" s="225" t="s">
        <v>1043</v>
      </c>
    </row>
    <row r="316" s="2" customFormat="1">
      <c r="A316" s="39"/>
      <c r="B316" s="40"/>
      <c r="C316" s="41"/>
      <c r="D316" s="227" t="s">
        <v>164</v>
      </c>
      <c r="E316" s="41"/>
      <c r="F316" s="228" t="s">
        <v>480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164</v>
      </c>
      <c r="AU316" s="18" t="s">
        <v>81</v>
      </c>
    </row>
    <row r="317" s="2" customFormat="1">
      <c r="A317" s="39"/>
      <c r="B317" s="40"/>
      <c r="C317" s="41"/>
      <c r="D317" s="232" t="s">
        <v>166</v>
      </c>
      <c r="E317" s="41"/>
      <c r="F317" s="233" t="s">
        <v>481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166</v>
      </c>
      <c r="AU317" s="18" t="s">
        <v>81</v>
      </c>
    </row>
    <row r="318" s="2" customFormat="1" ht="24.15" customHeight="1">
      <c r="A318" s="39"/>
      <c r="B318" s="40"/>
      <c r="C318" s="214" t="s">
        <v>449</v>
      </c>
      <c r="D318" s="214" t="s">
        <v>157</v>
      </c>
      <c r="E318" s="215" t="s">
        <v>483</v>
      </c>
      <c r="F318" s="216" t="s">
        <v>484</v>
      </c>
      <c r="G318" s="217" t="s">
        <v>265</v>
      </c>
      <c r="H318" s="218">
        <v>8</v>
      </c>
      <c r="I318" s="219"/>
      <c r="J318" s="220">
        <f>ROUND(I318*H318,2)</f>
        <v>0</v>
      </c>
      <c r="K318" s="216" t="s">
        <v>161</v>
      </c>
      <c r="L318" s="45"/>
      <c r="M318" s="221" t="s">
        <v>19</v>
      </c>
      <c r="N318" s="222" t="s">
        <v>43</v>
      </c>
      <c r="O318" s="85"/>
      <c r="P318" s="223">
        <f>O318*H318</f>
        <v>0</v>
      </c>
      <c r="Q318" s="223">
        <v>2.0000000000000002E-05</v>
      </c>
      <c r="R318" s="223">
        <f>Q318*H318</f>
        <v>0.00016000000000000001</v>
      </c>
      <c r="S318" s="223">
        <v>0</v>
      </c>
      <c r="T318" s="22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5" t="s">
        <v>256</v>
      </c>
      <c r="AT318" s="225" t="s">
        <v>157</v>
      </c>
      <c r="AU318" s="225" t="s">
        <v>81</v>
      </c>
      <c r="AY318" s="18" t="s">
        <v>154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79</v>
      </c>
      <c r="BK318" s="226">
        <f>ROUND(I318*H318,2)</f>
        <v>0</v>
      </c>
      <c r="BL318" s="18" t="s">
        <v>256</v>
      </c>
      <c r="BM318" s="225" t="s">
        <v>1044</v>
      </c>
    </row>
    <row r="319" s="2" customFormat="1">
      <c r="A319" s="39"/>
      <c r="B319" s="40"/>
      <c r="C319" s="41"/>
      <c r="D319" s="227" t="s">
        <v>164</v>
      </c>
      <c r="E319" s="41"/>
      <c r="F319" s="228" t="s">
        <v>486</v>
      </c>
      <c r="G319" s="41"/>
      <c r="H319" s="41"/>
      <c r="I319" s="229"/>
      <c r="J319" s="41"/>
      <c r="K319" s="41"/>
      <c r="L319" s="45"/>
      <c r="M319" s="230"/>
      <c r="N319" s="231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164</v>
      </c>
      <c r="AU319" s="18" t="s">
        <v>81</v>
      </c>
    </row>
    <row r="320" s="2" customFormat="1">
      <c r="A320" s="39"/>
      <c r="B320" s="40"/>
      <c r="C320" s="41"/>
      <c r="D320" s="232" t="s">
        <v>166</v>
      </c>
      <c r="E320" s="41"/>
      <c r="F320" s="233" t="s">
        <v>487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166</v>
      </c>
      <c r="AU320" s="18" t="s">
        <v>81</v>
      </c>
    </row>
    <row r="321" s="2" customFormat="1" ht="24.15" customHeight="1">
      <c r="A321" s="39"/>
      <c r="B321" s="40"/>
      <c r="C321" s="214" t="s">
        <v>457</v>
      </c>
      <c r="D321" s="214" t="s">
        <v>157</v>
      </c>
      <c r="E321" s="215" t="s">
        <v>490</v>
      </c>
      <c r="F321" s="216" t="s">
        <v>491</v>
      </c>
      <c r="G321" s="217" t="s">
        <v>492</v>
      </c>
      <c r="H321" s="218">
        <v>1</v>
      </c>
      <c r="I321" s="219"/>
      <c r="J321" s="220">
        <f>ROUND(I321*H321,2)</f>
        <v>0</v>
      </c>
      <c r="K321" s="216" t="s">
        <v>161</v>
      </c>
      <c r="L321" s="45"/>
      <c r="M321" s="221" t="s">
        <v>19</v>
      </c>
      <c r="N321" s="222" t="s">
        <v>43</v>
      </c>
      <c r="O321" s="85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256</v>
      </c>
      <c r="AT321" s="225" t="s">
        <v>157</v>
      </c>
      <c r="AU321" s="225" t="s">
        <v>81</v>
      </c>
      <c r="AY321" s="18" t="s">
        <v>154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79</v>
      </c>
      <c r="BK321" s="226">
        <f>ROUND(I321*H321,2)</f>
        <v>0</v>
      </c>
      <c r="BL321" s="18" t="s">
        <v>256</v>
      </c>
      <c r="BM321" s="225" t="s">
        <v>1045</v>
      </c>
    </row>
    <row r="322" s="2" customFormat="1">
      <c r="A322" s="39"/>
      <c r="B322" s="40"/>
      <c r="C322" s="41"/>
      <c r="D322" s="227" t="s">
        <v>164</v>
      </c>
      <c r="E322" s="41"/>
      <c r="F322" s="228" t="s">
        <v>494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164</v>
      </c>
      <c r="AU322" s="18" t="s">
        <v>81</v>
      </c>
    </row>
    <row r="323" s="2" customFormat="1">
      <c r="A323" s="39"/>
      <c r="B323" s="40"/>
      <c r="C323" s="41"/>
      <c r="D323" s="232" t="s">
        <v>166</v>
      </c>
      <c r="E323" s="41"/>
      <c r="F323" s="233" t="s">
        <v>495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166</v>
      </c>
      <c r="AU323" s="18" t="s">
        <v>81</v>
      </c>
    </row>
    <row r="324" s="2" customFormat="1" ht="37.8" customHeight="1">
      <c r="A324" s="39"/>
      <c r="B324" s="40"/>
      <c r="C324" s="214" t="s">
        <v>463</v>
      </c>
      <c r="D324" s="214" t="s">
        <v>157</v>
      </c>
      <c r="E324" s="215" t="s">
        <v>497</v>
      </c>
      <c r="F324" s="216" t="s">
        <v>498</v>
      </c>
      <c r="G324" s="217" t="s">
        <v>265</v>
      </c>
      <c r="H324" s="218">
        <v>8</v>
      </c>
      <c r="I324" s="219"/>
      <c r="J324" s="220">
        <f>ROUND(I324*H324,2)</f>
        <v>0</v>
      </c>
      <c r="K324" s="216" t="s">
        <v>161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4.0000000000000003E-05</v>
      </c>
      <c r="R324" s="223">
        <f>Q324*H324</f>
        <v>0.00032000000000000003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256</v>
      </c>
      <c r="AT324" s="225" t="s">
        <v>157</v>
      </c>
      <c r="AU324" s="225" t="s">
        <v>81</v>
      </c>
      <c r="AY324" s="18" t="s">
        <v>154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256</v>
      </c>
      <c r="BM324" s="225" t="s">
        <v>1046</v>
      </c>
    </row>
    <row r="325" s="2" customFormat="1">
      <c r="A325" s="39"/>
      <c r="B325" s="40"/>
      <c r="C325" s="41"/>
      <c r="D325" s="227" t="s">
        <v>164</v>
      </c>
      <c r="E325" s="41"/>
      <c r="F325" s="228" t="s">
        <v>500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164</v>
      </c>
      <c r="AU325" s="18" t="s">
        <v>81</v>
      </c>
    </row>
    <row r="326" s="2" customFormat="1">
      <c r="A326" s="39"/>
      <c r="B326" s="40"/>
      <c r="C326" s="41"/>
      <c r="D326" s="232" t="s">
        <v>166</v>
      </c>
      <c r="E326" s="41"/>
      <c r="F326" s="233" t="s">
        <v>501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166</v>
      </c>
      <c r="AU326" s="18" t="s">
        <v>81</v>
      </c>
    </row>
    <row r="327" s="2" customFormat="1" ht="16.5" customHeight="1">
      <c r="A327" s="39"/>
      <c r="B327" s="40"/>
      <c r="C327" s="214" t="s">
        <v>469</v>
      </c>
      <c r="D327" s="214" t="s">
        <v>157</v>
      </c>
      <c r="E327" s="215" t="s">
        <v>503</v>
      </c>
      <c r="F327" s="216" t="s">
        <v>504</v>
      </c>
      <c r="G327" s="217" t="s">
        <v>399</v>
      </c>
      <c r="H327" s="218">
        <v>2</v>
      </c>
      <c r="I327" s="219"/>
      <c r="J327" s="220">
        <f>ROUND(I327*H327,2)</f>
        <v>0</v>
      </c>
      <c r="K327" s="216" t="s">
        <v>161</v>
      </c>
      <c r="L327" s="45"/>
      <c r="M327" s="221" t="s">
        <v>19</v>
      </c>
      <c r="N327" s="222" t="s">
        <v>43</v>
      </c>
      <c r="O327" s="85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256</v>
      </c>
      <c r="AT327" s="225" t="s">
        <v>157</v>
      </c>
      <c r="AU327" s="225" t="s">
        <v>81</v>
      </c>
      <c r="AY327" s="18" t="s">
        <v>154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79</v>
      </c>
      <c r="BK327" s="226">
        <f>ROUND(I327*H327,2)</f>
        <v>0</v>
      </c>
      <c r="BL327" s="18" t="s">
        <v>256</v>
      </c>
      <c r="BM327" s="225" t="s">
        <v>1047</v>
      </c>
    </row>
    <row r="328" s="2" customFormat="1">
      <c r="A328" s="39"/>
      <c r="B328" s="40"/>
      <c r="C328" s="41"/>
      <c r="D328" s="227" t="s">
        <v>164</v>
      </c>
      <c r="E328" s="41"/>
      <c r="F328" s="228" t="s">
        <v>506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164</v>
      </c>
      <c r="AU328" s="18" t="s">
        <v>81</v>
      </c>
    </row>
    <row r="329" s="2" customFormat="1">
      <c r="A329" s="39"/>
      <c r="B329" s="40"/>
      <c r="C329" s="41"/>
      <c r="D329" s="232" t="s">
        <v>166</v>
      </c>
      <c r="E329" s="41"/>
      <c r="F329" s="233" t="s">
        <v>507</v>
      </c>
      <c r="G329" s="41"/>
      <c r="H329" s="41"/>
      <c r="I329" s="229"/>
      <c r="J329" s="41"/>
      <c r="K329" s="41"/>
      <c r="L329" s="45"/>
      <c r="M329" s="230"/>
      <c r="N329" s="231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166</v>
      </c>
      <c r="AU329" s="18" t="s">
        <v>81</v>
      </c>
    </row>
    <row r="330" s="2" customFormat="1" ht="24.15" customHeight="1">
      <c r="A330" s="39"/>
      <c r="B330" s="40"/>
      <c r="C330" s="214" t="s">
        <v>476</v>
      </c>
      <c r="D330" s="214" t="s">
        <v>157</v>
      </c>
      <c r="E330" s="215" t="s">
        <v>458</v>
      </c>
      <c r="F330" s="216" t="s">
        <v>459</v>
      </c>
      <c r="G330" s="217" t="s">
        <v>399</v>
      </c>
      <c r="H330" s="218">
        <v>1</v>
      </c>
      <c r="I330" s="219"/>
      <c r="J330" s="220">
        <f>ROUND(I330*H330,2)</f>
        <v>0</v>
      </c>
      <c r="K330" s="216" t="s">
        <v>161</v>
      </c>
      <c r="L330" s="45"/>
      <c r="M330" s="221" t="s">
        <v>19</v>
      </c>
      <c r="N330" s="222" t="s">
        <v>43</v>
      </c>
      <c r="O330" s="85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256</v>
      </c>
      <c r="AT330" s="225" t="s">
        <v>157</v>
      </c>
      <c r="AU330" s="225" t="s">
        <v>81</v>
      </c>
      <c r="AY330" s="18" t="s">
        <v>154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79</v>
      </c>
      <c r="BK330" s="226">
        <f>ROUND(I330*H330,2)</f>
        <v>0</v>
      </c>
      <c r="BL330" s="18" t="s">
        <v>256</v>
      </c>
      <c r="BM330" s="225" t="s">
        <v>1048</v>
      </c>
    </row>
    <row r="331" s="2" customFormat="1">
      <c r="A331" s="39"/>
      <c r="B331" s="40"/>
      <c r="C331" s="41"/>
      <c r="D331" s="227" t="s">
        <v>164</v>
      </c>
      <c r="E331" s="41"/>
      <c r="F331" s="228" t="s">
        <v>461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164</v>
      </c>
      <c r="AU331" s="18" t="s">
        <v>81</v>
      </c>
    </row>
    <row r="332" s="2" customFormat="1">
      <c r="A332" s="39"/>
      <c r="B332" s="40"/>
      <c r="C332" s="41"/>
      <c r="D332" s="232" t="s">
        <v>166</v>
      </c>
      <c r="E332" s="41"/>
      <c r="F332" s="233" t="s">
        <v>462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166</v>
      </c>
      <c r="AU332" s="18" t="s">
        <v>81</v>
      </c>
    </row>
    <row r="333" s="2" customFormat="1" ht="21.75" customHeight="1">
      <c r="A333" s="39"/>
      <c r="B333" s="40"/>
      <c r="C333" s="214" t="s">
        <v>482</v>
      </c>
      <c r="D333" s="214" t="s">
        <v>157</v>
      </c>
      <c r="E333" s="215" t="s">
        <v>509</v>
      </c>
      <c r="F333" s="216" t="s">
        <v>510</v>
      </c>
      <c r="G333" s="217" t="s">
        <v>399</v>
      </c>
      <c r="H333" s="218">
        <v>4</v>
      </c>
      <c r="I333" s="219"/>
      <c r="J333" s="220">
        <f>ROUND(I333*H333,2)</f>
        <v>0</v>
      </c>
      <c r="K333" s="216" t="s">
        <v>161</v>
      </c>
      <c r="L333" s="45"/>
      <c r="M333" s="221" t="s">
        <v>19</v>
      </c>
      <c r="N333" s="222" t="s">
        <v>43</v>
      </c>
      <c r="O333" s="85"/>
      <c r="P333" s="223">
        <f>O333*H333</f>
        <v>0</v>
      </c>
      <c r="Q333" s="223">
        <v>0.00012999999999999999</v>
      </c>
      <c r="R333" s="223">
        <f>Q333*H333</f>
        <v>0.00051999999999999995</v>
      </c>
      <c r="S333" s="223">
        <v>0</v>
      </c>
      <c r="T333" s="22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5" t="s">
        <v>256</v>
      </c>
      <c r="AT333" s="225" t="s">
        <v>157</v>
      </c>
      <c r="AU333" s="225" t="s">
        <v>81</v>
      </c>
      <c r="AY333" s="18" t="s">
        <v>154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79</v>
      </c>
      <c r="BK333" s="226">
        <f>ROUND(I333*H333,2)</f>
        <v>0</v>
      </c>
      <c r="BL333" s="18" t="s">
        <v>256</v>
      </c>
      <c r="BM333" s="225" t="s">
        <v>1049</v>
      </c>
    </row>
    <row r="334" s="2" customFormat="1">
      <c r="A334" s="39"/>
      <c r="B334" s="40"/>
      <c r="C334" s="41"/>
      <c r="D334" s="227" t="s">
        <v>164</v>
      </c>
      <c r="E334" s="41"/>
      <c r="F334" s="228" t="s">
        <v>512</v>
      </c>
      <c r="G334" s="41"/>
      <c r="H334" s="41"/>
      <c r="I334" s="229"/>
      <c r="J334" s="41"/>
      <c r="K334" s="41"/>
      <c r="L334" s="45"/>
      <c r="M334" s="230"/>
      <c r="N334" s="231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164</v>
      </c>
      <c r="AU334" s="18" t="s">
        <v>81</v>
      </c>
    </row>
    <row r="335" s="2" customFormat="1">
      <c r="A335" s="39"/>
      <c r="B335" s="40"/>
      <c r="C335" s="41"/>
      <c r="D335" s="232" t="s">
        <v>166</v>
      </c>
      <c r="E335" s="41"/>
      <c r="F335" s="233" t="s">
        <v>513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166</v>
      </c>
      <c r="AU335" s="18" t="s">
        <v>81</v>
      </c>
    </row>
    <row r="336" s="2" customFormat="1" ht="16.5" customHeight="1">
      <c r="A336" s="39"/>
      <c r="B336" s="40"/>
      <c r="C336" s="214" t="s">
        <v>489</v>
      </c>
      <c r="D336" s="214" t="s">
        <v>157</v>
      </c>
      <c r="E336" s="215" t="s">
        <v>515</v>
      </c>
      <c r="F336" s="216" t="s">
        <v>516</v>
      </c>
      <c r="G336" s="217" t="s">
        <v>492</v>
      </c>
      <c r="H336" s="218">
        <v>4</v>
      </c>
      <c r="I336" s="219"/>
      <c r="J336" s="220">
        <f>ROUND(I336*H336,2)</f>
        <v>0</v>
      </c>
      <c r="K336" s="216" t="s">
        <v>161</v>
      </c>
      <c r="L336" s="45"/>
      <c r="M336" s="221" t="s">
        <v>19</v>
      </c>
      <c r="N336" s="222" t="s">
        <v>43</v>
      </c>
      <c r="O336" s="85"/>
      <c r="P336" s="223">
        <f>O336*H336</f>
        <v>0</v>
      </c>
      <c r="Q336" s="223">
        <v>0.00056999999999999998</v>
      </c>
      <c r="R336" s="223">
        <f>Q336*H336</f>
        <v>0.0022799999999999999</v>
      </c>
      <c r="S336" s="223">
        <v>0</v>
      </c>
      <c r="T336" s="22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256</v>
      </c>
      <c r="AT336" s="225" t="s">
        <v>157</v>
      </c>
      <c r="AU336" s="225" t="s">
        <v>81</v>
      </c>
      <c r="AY336" s="18" t="s">
        <v>154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79</v>
      </c>
      <c r="BK336" s="226">
        <f>ROUND(I336*H336,2)</f>
        <v>0</v>
      </c>
      <c r="BL336" s="18" t="s">
        <v>256</v>
      </c>
      <c r="BM336" s="225" t="s">
        <v>1050</v>
      </c>
    </row>
    <row r="337" s="2" customFormat="1">
      <c r="A337" s="39"/>
      <c r="B337" s="40"/>
      <c r="C337" s="41"/>
      <c r="D337" s="227" t="s">
        <v>164</v>
      </c>
      <c r="E337" s="41"/>
      <c r="F337" s="228" t="s">
        <v>518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164</v>
      </c>
      <c r="AU337" s="18" t="s">
        <v>81</v>
      </c>
    </row>
    <row r="338" s="2" customFormat="1">
      <c r="A338" s="39"/>
      <c r="B338" s="40"/>
      <c r="C338" s="41"/>
      <c r="D338" s="232" t="s">
        <v>166</v>
      </c>
      <c r="E338" s="41"/>
      <c r="F338" s="233" t="s">
        <v>519</v>
      </c>
      <c r="G338" s="41"/>
      <c r="H338" s="41"/>
      <c r="I338" s="229"/>
      <c r="J338" s="41"/>
      <c r="K338" s="41"/>
      <c r="L338" s="45"/>
      <c r="M338" s="230"/>
      <c r="N338" s="231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166</v>
      </c>
      <c r="AU338" s="18" t="s">
        <v>81</v>
      </c>
    </row>
    <row r="339" s="2" customFormat="1" ht="24.15" customHeight="1">
      <c r="A339" s="39"/>
      <c r="B339" s="40"/>
      <c r="C339" s="214" t="s">
        <v>496</v>
      </c>
      <c r="D339" s="214" t="s">
        <v>157</v>
      </c>
      <c r="E339" s="215" t="s">
        <v>521</v>
      </c>
      <c r="F339" s="216" t="s">
        <v>522</v>
      </c>
      <c r="G339" s="217" t="s">
        <v>265</v>
      </c>
      <c r="H339" s="218">
        <v>8</v>
      </c>
      <c r="I339" s="219"/>
      <c r="J339" s="220">
        <f>ROUND(I339*H339,2)</f>
        <v>0</v>
      </c>
      <c r="K339" s="216" t="s">
        <v>161</v>
      </c>
      <c r="L339" s="45"/>
      <c r="M339" s="221" t="s">
        <v>19</v>
      </c>
      <c r="N339" s="222" t="s">
        <v>43</v>
      </c>
      <c r="O339" s="85"/>
      <c r="P339" s="223">
        <f>O339*H339</f>
        <v>0</v>
      </c>
      <c r="Q339" s="223">
        <v>2.0000000000000002E-05</v>
      </c>
      <c r="R339" s="223">
        <f>Q339*H339</f>
        <v>0.00016000000000000001</v>
      </c>
      <c r="S339" s="223">
        <v>0</v>
      </c>
      <c r="T339" s="22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5" t="s">
        <v>256</v>
      </c>
      <c r="AT339" s="225" t="s">
        <v>157</v>
      </c>
      <c r="AU339" s="225" t="s">
        <v>81</v>
      </c>
      <c r="AY339" s="18" t="s">
        <v>154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8" t="s">
        <v>79</v>
      </c>
      <c r="BK339" s="226">
        <f>ROUND(I339*H339,2)</f>
        <v>0</v>
      </c>
      <c r="BL339" s="18" t="s">
        <v>256</v>
      </c>
      <c r="BM339" s="225" t="s">
        <v>1051</v>
      </c>
    </row>
    <row r="340" s="2" customFormat="1">
      <c r="A340" s="39"/>
      <c r="B340" s="40"/>
      <c r="C340" s="41"/>
      <c r="D340" s="227" t="s">
        <v>164</v>
      </c>
      <c r="E340" s="41"/>
      <c r="F340" s="228" t="s">
        <v>524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164</v>
      </c>
      <c r="AU340" s="18" t="s">
        <v>81</v>
      </c>
    </row>
    <row r="341" s="2" customFormat="1">
      <c r="A341" s="39"/>
      <c r="B341" s="40"/>
      <c r="C341" s="41"/>
      <c r="D341" s="232" t="s">
        <v>166</v>
      </c>
      <c r="E341" s="41"/>
      <c r="F341" s="233" t="s">
        <v>525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166</v>
      </c>
      <c r="AU341" s="18" t="s">
        <v>81</v>
      </c>
    </row>
    <row r="342" s="12" customFormat="1" ht="22.8" customHeight="1">
      <c r="A342" s="12"/>
      <c r="B342" s="198"/>
      <c r="C342" s="199"/>
      <c r="D342" s="200" t="s">
        <v>71</v>
      </c>
      <c r="E342" s="212" t="s">
        <v>532</v>
      </c>
      <c r="F342" s="212" t="s">
        <v>533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SUM(P343:P373)</f>
        <v>0</v>
      </c>
      <c r="Q342" s="206"/>
      <c r="R342" s="207">
        <f>SUM(R343:R373)</f>
        <v>0.02598</v>
      </c>
      <c r="S342" s="206"/>
      <c r="T342" s="208">
        <f>SUM(T343:T373)</f>
        <v>0.063509999999999997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81</v>
      </c>
      <c r="AT342" s="210" t="s">
        <v>71</v>
      </c>
      <c r="AU342" s="210" t="s">
        <v>79</v>
      </c>
      <c r="AY342" s="209" t="s">
        <v>154</v>
      </c>
      <c r="BK342" s="211">
        <f>SUM(BK343:BK373)</f>
        <v>0</v>
      </c>
    </row>
    <row r="343" s="2" customFormat="1" ht="16.5" customHeight="1">
      <c r="A343" s="39"/>
      <c r="B343" s="40"/>
      <c r="C343" s="214" t="s">
        <v>502</v>
      </c>
      <c r="D343" s="214" t="s">
        <v>157</v>
      </c>
      <c r="E343" s="215" t="s">
        <v>535</v>
      </c>
      <c r="F343" s="216" t="s">
        <v>536</v>
      </c>
      <c r="G343" s="217" t="s">
        <v>492</v>
      </c>
      <c r="H343" s="218">
        <v>3</v>
      </c>
      <c r="I343" s="219"/>
      <c r="J343" s="220">
        <f>ROUND(I343*H343,2)</f>
        <v>0</v>
      </c>
      <c r="K343" s="216" t="s">
        <v>161</v>
      </c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</v>
      </c>
      <c r="R343" s="223">
        <f>Q343*H343</f>
        <v>0</v>
      </c>
      <c r="S343" s="223">
        <v>0.019460000000000002</v>
      </c>
      <c r="T343" s="224">
        <f>S343*H343</f>
        <v>0.058380000000000001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256</v>
      </c>
      <c r="AT343" s="225" t="s">
        <v>157</v>
      </c>
      <c r="AU343" s="225" t="s">
        <v>81</v>
      </c>
      <c r="AY343" s="18" t="s">
        <v>154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79</v>
      </c>
      <c r="BK343" s="226">
        <f>ROUND(I343*H343,2)</f>
        <v>0</v>
      </c>
      <c r="BL343" s="18" t="s">
        <v>256</v>
      </c>
      <c r="BM343" s="225" t="s">
        <v>1052</v>
      </c>
    </row>
    <row r="344" s="2" customFormat="1">
      <c r="A344" s="39"/>
      <c r="B344" s="40"/>
      <c r="C344" s="41"/>
      <c r="D344" s="227" t="s">
        <v>164</v>
      </c>
      <c r="E344" s="41"/>
      <c r="F344" s="228" t="s">
        <v>538</v>
      </c>
      <c r="G344" s="41"/>
      <c r="H344" s="41"/>
      <c r="I344" s="229"/>
      <c r="J344" s="41"/>
      <c r="K344" s="41"/>
      <c r="L344" s="45"/>
      <c r="M344" s="230"/>
      <c r="N344" s="231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164</v>
      </c>
      <c r="AU344" s="18" t="s">
        <v>81</v>
      </c>
    </row>
    <row r="345" s="2" customFormat="1">
      <c r="A345" s="39"/>
      <c r="B345" s="40"/>
      <c r="C345" s="41"/>
      <c r="D345" s="232" t="s">
        <v>166</v>
      </c>
      <c r="E345" s="41"/>
      <c r="F345" s="233" t="s">
        <v>539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166</v>
      </c>
      <c r="AU345" s="18" t="s">
        <v>81</v>
      </c>
    </row>
    <row r="346" s="2" customFormat="1" ht="16.5" customHeight="1">
      <c r="A346" s="39"/>
      <c r="B346" s="40"/>
      <c r="C346" s="214" t="s">
        <v>508</v>
      </c>
      <c r="D346" s="214" t="s">
        <v>157</v>
      </c>
      <c r="E346" s="215" t="s">
        <v>1053</v>
      </c>
      <c r="F346" s="216" t="s">
        <v>1054</v>
      </c>
      <c r="G346" s="217" t="s">
        <v>492</v>
      </c>
      <c r="H346" s="218">
        <v>3</v>
      </c>
      <c r="I346" s="219"/>
      <c r="J346" s="220">
        <f>ROUND(I346*H346,2)</f>
        <v>0</v>
      </c>
      <c r="K346" s="216" t="s">
        <v>161</v>
      </c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0</v>
      </c>
      <c r="R346" s="223">
        <f>Q346*H346</f>
        <v>0</v>
      </c>
      <c r="S346" s="223">
        <v>0.00085999999999999998</v>
      </c>
      <c r="T346" s="224">
        <f>S346*H346</f>
        <v>0.0025799999999999998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256</v>
      </c>
      <c r="AT346" s="225" t="s">
        <v>157</v>
      </c>
      <c r="AU346" s="225" t="s">
        <v>81</v>
      </c>
      <c r="AY346" s="18" t="s">
        <v>154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79</v>
      </c>
      <c r="BK346" s="226">
        <f>ROUND(I346*H346,2)</f>
        <v>0</v>
      </c>
      <c r="BL346" s="18" t="s">
        <v>256</v>
      </c>
      <c r="BM346" s="225" t="s">
        <v>1055</v>
      </c>
    </row>
    <row r="347" s="2" customFormat="1">
      <c r="A347" s="39"/>
      <c r="B347" s="40"/>
      <c r="C347" s="41"/>
      <c r="D347" s="227" t="s">
        <v>164</v>
      </c>
      <c r="E347" s="41"/>
      <c r="F347" s="228" t="s">
        <v>1056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164</v>
      </c>
      <c r="AU347" s="18" t="s">
        <v>81</v>
      </c>
    </row>
    <row r="348" s="2" customFormat="1">
      <c r="A348" s="39"/>
      <c r="B348" s="40"/>
      <c r="C348" s="41"/>
      <c r="D348" s="232" t="s">
        <v>166</v>
      </c>
      <c r="E348" s="41"/>
      <c r="F348" s="233" t="s">
        <v>1057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166</v>
      </c>
      <c r="AU348" s="18" t="s">
        <v>81</v>
      </c>
    </row>
    <row r="349" s="2" customFormat="1" ht="16.5" customHeight="1">
      <c r="A349" s="39"/>
      <c r="B349" s="40"/>
      <c r="C349" s="214" t="s">
        <v>514</v>
      </c>
      <c r="D349" s="214" t="s">
        <v>157</v>
      </c>
      <c r="E349" s="215" t="s">
        <v>547</v>
      </c>
      <c r="F349" s="216" t="s">
        <v>548</v>
      </c>
      <c r="G349" s="217" t="s">
        <v>399</v>
      </c>
      <c r="H349" s="218">
        <v>3</v>
      </c>
      <c r="I349" s="219"/>
      <c r="J349" s="220">
        <f>ROUND(I349*H349,2)</f>
        <v>0</v>
      </c>
      <c r="K349" s="216" t="s">
        <v>161</v>
      </c>
      <c r="L349" s="45"/>
      <c r="M349" s="221" t="s">
        <v>19</v>
      </c>
      <c r="N349" s="222" t="s">
        <v>43</v>
      </c>
      <c r="O349" s="85"/>
      <c r="P349" s="223">
        <f>O349*H349</f>
        <v>0</v>
      </c>
      <c r="Q349" s="223">
        <v>0</v>
      </c>
      <c r="R349" s="223">
        <f>Q349*H349</f>
        <v>0</v>
      </c>
      <c r="S349" s="223">
        <v>0.00084999999999999995</v>
      </c>
      <c r="T349" s="224">
        <f>S349*H349</f>
        <v>0.0025499999999999997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256</v>
      </c>
      <c r="AT349" s="225" t="s">
        <v>157</v>
      </c>
      <c r="AU349" s="225" t="s">
        <v>81</v>
      </c>
      <c r="AY349" s="18" t="s">
        <v>154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79</v>
      </c>
      <c r="BK349" s="226">
        <f>ROUND(I349*H349,2)</f>
        <v>0</v>
      </c>
      <c r="BL349" s="18" t="s">
        <v>256</v>
      </c>
      <c r="BM349" s="225" t="s">
        <v>1058</v>
      </c>
    </row>
    <row r="350" s="2" customFormat="1">
      <c r="A350" s="39"/>
      <c r="B350" s="40"/>
      <c r="C350" s="41"/>
      <c r="D350" s="227" t="s">
        <v>164</v>
      </c>
      <c r="E350" s="41"/>
      <c r="F350" s="228" t="s">
        <v>550</v>
      </c>
      <c r="G350" s="41"/>
      <c r="H350" s="41"/>
      <c r="I350" s="229"/>
      <c r="J350" s="41"/>
      <c r="K350" s="41"/>
      <c r="L350" s="45"/>
      <c r="M350" s="230"/>
      <c r="N350" s="231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164</v>
      </c>
      <c r="AU350" s="18" t="s">
        <v>81</v>
      </c>
    </row>
    <row r="351" s="2" customFormat="1">
      <c r="A351" s="39"/>
      <c r="B351" s="40"/>
      <c r="C351" s="41"/>
      <c r="D351" s="232" t="s">
        <v>166</v>
      </c>
      <c r="E351" s="41"/>
      <c r="F351" s="233" t="s">
        <v>551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166</v>
      </c>
      <c r="AU351" s="18" t="s">
        <v>81</v>
      </c>
    </row>
    <row r="352" s="2" customFormat="1" ht="33" customHeight="1">
      <c r="A352" s="39"/>
      <c r="B352" s="40"/>
      <c r="C352" s="214" t="s">
        <v>520</v>
      </c>
      <c r="D352" s="214" t="s">
        <v>157</v>
      </c>
      <c r="E352" s="215" t="s">
        <v>1059</v>
      </c>
      <c r="F352" s="216" t="s">
        <v>1060</v>
      </c>
      <c r="G352" s="217" t="s">
        <v>492</v>
      </c>
      <c r="H352" s="218">
        <v>2</v>
      </c>
      <c r="I352" s="219"/>
      <c r="J352" s="220">
        <f>ROUND(I352*H352,2)</f>
        <v>0</v>
      </c>
      <c r="K352" s="216" t="s">
        <v>161</v>
      </c>
      <c r="L352" s="45"/>
      <c r="M352" s="221" t="s">
        <v>19</v>
      </c>
      <c r="N352" s="222" t="s">
        <v>43</v>
      </c>
      <c r="O352" s="85"/>
      <c r="P352" s="223">
        <f>O352*H352</f>
        <v>0</v>
      </c>
      <c r="Q352" s="223">
        <v>0.0050600000000000003</v>
      </c>
      <c r="R352" s="223">
        <f>Q352*H352</f>
        <v>0.010120000000000001</v>
      </c>
      <c r="S352" s="223">
        <v>0</v>
      </c>
      <c r="T352" s="22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5" t="s">
        <v>256</v>
      </c>
      <c r="AT352" s="225" t="s">
        <v>157</v>
      </c>
      <c r="AU352" s="225" t="s">
        <v>81</v>
      </c>
      <c r="AY352" s="18" t="s">
        <v>154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79</v>
      </c>
      <c r="BK352" s="226">
        <f>ROUND(I352*H352,2)</f>
        <v>0</v>
      </c>
      <c r="BL352" s="18" t="s">
        <v>256</v>
      </c>
      <c r="BM352" s="225" t="s">
        <v>1061</v>
      </c>
    </row>
    <row r="353" s="2" customFormat="1">
      <c r="A353" s="39"/>
      <c r="B353" s="40"/>
      <c r="C353" s="41"/>
      <c r="D353" s="227" t="s">
        <v>164</v>
      </c>
      <c r="E353" s="41"/>
      <c r="F353" s="228" t="s">
        <v>1062</v>
      </c>
      <c r="G353" s="41"/>
      <c r="H353" s="41"/>
      <c r="I353" s="229"/>
      <c r="J353" s="41"/>
      <c r="K353" s="41"/>
      <c r="L353" s="45"/>
      <c r="M353" s="230"/>
      <c r="N353" s="231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164</v>
      </c>
      <c r="AU353" s="18" t="s">
        <v>81</v>
      </c>
    </row>
    <row r="354" s="2" customFormat="1">
      <c r="A354" s="39"/>
      <c r="B354" s="40"/>
      <c r="C354" s="41"/>
      <c r="D354" s="232" t="s">
        <v>166</v>
      </c>
      <c r="E354" s="41"/>
      <c r="F354" s="233" t="s">
        <v>1063</v>
      </c>
      <c r="G354" s="41"/>
      <c r="H354" s="41"/>
      <c r="I354" s="229"/>
      <c r="J354" s="41"/>
      <c r="K354" s="41"/>
      <c r="L354" s="45"/>
      <c r="M354" s="230"/>
      <c r="N354" s="231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166</v>
      </c>
      <c r="AU354" s="18" t="s">
        <v>81</v>
      </c>
    </row>
    <row r="355" s="2" customFormat="1" ht="24.15" customHeight="1">
      <c r="A355" s="39"/>
      <c r="B355" s="40"/>
      <c r="C355" s="214" t="s">
        <v>526</v>
      </c>
      <c r="D355" s="214" t="s">
        <v>157</v>
      </c>
      <c r="E355" s="215" t="s">
        <v>1064</v>
      </c>
      <c r="F355" s="216" t="s">
        <v>1065</v>
      </c>
      <c r="G355" s="217" t="s">
        <v>492</v>
      </c>
      <c r="H355" s="218">
        <v>1</v>
      </c>
      <c r="I355" s="219"/>
      <c r="J355" s="220">
        <f>ROUND(I355*H355,2)</f>
        <v>0</v>
      </c>
      <c r="K355" s="216" t="s">
        <v>161</v>
      </c>
      <c r="L355" s="45"/>
      <c r="M355" s="221" t="s">
        <v>19</v>
      </c>
      <c r="N355" s="222" t="s">
        <v>43</v>
      </c>
      <c r="O355" s="85"/>
      <c r="P355" s="223">
        <f>O355*H355</f>
        <v>0</v>
      </c>
      <c r="Q355" s="223">
        <v>0.010659999999999999</v>
      </c>
      <c r="R355" s="223">
        <f>Q355*H355</f>
        <v>0.010659999999999999</v>
      </c>
      <c r="S355" s="223">
        <v>0</v>
      </c>
      <c r="T355" s="22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5" t="s">
        <v>256</v>
      </c>
      <c r="AT355" s="225" t="s">
        <v>157</v>
      </c>
      <c r="AU355" s="225" t="s">
        <v>81</v>
      </c>
      <c r="AY355" s="18" t="s">
        <v>154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8" t="s">
        <v>79</v>
      </c>
      <c r="BK355" s="226">
        <f>ROUND(I355*H355,2)</f>
        <v>0</v>
      </c>
      <c r="BL355" s="18" t="s">
        <v>256</v>
      </c>
      <c r="BM355" s="225" t="s">
        <v>1066</v>
      </c>
    </row>
    <row r="356" s="2" customFormat="1">
      <c r="A356" s="39"/>
      <c r="B356" s="40"/>
      <c r="C356" s="41"/>
      <c r="D356" s="227" t="s">
        <v>164</v>
      </c>
      <c r="E356" s="41"/>
      <c r="F356" s="228" t="s">
        <v>1067</v>
      </c>
      <c r="G356" s="41"/>
      <c r="H356" s="41"/>
      <c r="I356" s="229"/>
      <c r="J356" s="41"/>
      <c r="K356" s="41"/>
      <c r="L356" s="45"/>
      <c r="M356" s="230"/>
      <c r="N356" s="231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164</v>
      </c>
      <c r="AU356" s="18" t="s">
        <v>81</v>
      </c>
    </row>
    <row r="357" s="2" customFormat="1">
      <c r="A357" s="39"/>
      <c r="B357" s="40"/>
      <c r="C357" s="41"/>
      <c r="D357" s="232" t="s">
        <v>166</v>
      </c>
      <c r="E357" s="41"/>
      <c r="F357" s="233" t="s">
        <v>1068</v>
      </c>
      <c r="G357" s="41"/>
      <c r="H357" s="41"/>
      <c r="I357" s="229"/>
      <c r="J357" s="41"/>
      <c r="K357" s="41"/>
      <c r="L357" s="45"/>
      <c r="M357" s="230"/>
      <c r="N357" s="231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166</v>
      </c>
      <c r="AU357" s="18" t="s">
        <v>81</v>
      </c>
    </row>
    <row r="358" s="2" customFormat="1" ht="24.15" customHeight="1">
      <c r="A358" s="39"/>
      <c r="B358" s="40"/>
      <c r="C358" s="214" t="s">
        <v>534</v>
      </c>
      <c r="D358" s="214" t="s">
        <v>157</v>
      </c>
      <c r="E358" s="215" t="s">
        <v>1069</v>
      </c>
      <c r="F358" s="216" t="s">
        <v>1070</v>
      </c>
      <c r="G358" s="217" t="s">
        <v>492</v>
      </c>
      <c r="H358" s="218">
        <v>2</v>
      </c>
      <c r="I358" s="219"/>
      <c r="J358" s="220">
        <f>ROUND(I358*H358,2)</f>
        <v>0</v>
      </c>
      <c r="K358" s="216" t="s">
        <v>161</v>
      </c>
      <c r="L358" s="45"/>
      <c r="M358" s="221" t="s">
        <v>19</v>
      </c>
      <c r="N358" s="222" t="s">
        <v>43</v>
      </c>
      <c r="O358" s="85"/>
      <c r="P358" s="223">
        <f>O358*H358</f>
        <v>0</v>
      </c>
      <c r="Q358" s="223">
        <v>0.0018</v>
      </c>
      <c r="R358" s="223">
        <f>Q358*H358</f>
        <v>0.0035999999999999999</v>
      </c>
      <c r="S358" s="223">
        <v>0</v>
      </c>
      <c r="T358" s="22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5" t="s">
        <v>256</v>
      </c>
      <c r="AT358" s="225" t="s">
        <v>157</v>
      </c>
      <c r="AU358" s="225" t="s">
        <v>81</v>
      </c>
      <c r="AY358" s="18" t="s">
        <v>154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8" t="s">
        <v>79</v>
      </c>
      <c r="BK358" s="226">
        <f>ROUND(I358*H358,2)</f>
        <v>0</v>
      </c>
      <c r="BL358" s="18" t="s">
        <v>256</v>
      </c>
      <c r="BM358" s="225" t="s">
        <v>1071</v>
      </c>
    </row>
    <row r="359" s="2" customFormat="1">
      <c r="A359" s="39"/>
      <c r="B359" s="40"/>
      <c r="C359" s="41"/>
      <c r="D359" s="227" t="s">
        <v>164</v>
      </c>
      <c r="E359" s="41"/>
      <c r="F359" s="228" t="s">
        <v>1072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164</v>
      </c>
      <c r="AU359" s="18" t="s">
        <v>81</v>
      </c>
    </row>
    <row r="360" s="2" customFormat="1">
      <c r="A360" s="39"/>
      <c r="B360" s="40"/>
      <c r="C360" s="41"/>
      <c r="D360" s="232" t="s">
        <v>166</v>
      </c>
      <c r="E360" s="41"/>
      <c r="F360" s="233" t="s">
        <v>1073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166</v>
      </c>
      <c r="AU360" s="18" t="s">
        <v>81</v>
      </c>
    </row>
    <row r="361" s="2" customFormat="1">
      <c r="A361" s="39"/>
      <c r="B361" s="40"/>
      <c r="C361" s="41"/>
      <c r="D361" s="227" t="s">
        <v>277</v>
      </c>
      <c r="E361" s="41"/>
      <c r="F361" s="256" t="s">
        <v>575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277</v>
      </c>
      <c r="AU361" s="18" t="s">
        <v>81</v>
      </c>
    </row>
    <row r="362" s="2" customFormat="1" ht="16.5" customHeight="1">
      <c r="A362" s="39"/>
      <c r="B362" s="40"/>
      <c r="C362" s="214" t="s">
        <v>540</v>
      </c>
      <c r="D362" s="214" t="s">
        <v>157</v>
      </c>
      <c r="E362" s="215" t="s">
        <v>1074</v>
      </c>
      <c r="F362" s="216" t="s">
        <v>1075</v>
      </c>
      <c r="G362" s="217" t="s">
        <v>399</v>
      </c>
      <c r="H362" s="218">
        <v>2</v>
      </c>
      <c r="I362" s="219"/>
      <c r="J362" s="220">
        <f>ROUND(I362*H362,2)</f>
        <v>0</v>
      </c>
      <c r="K362" s="216" t="s">
        <v>161</v>
      </c>
      <c r="L362" s="45"/>
      <c r="M362" s="221" t="s">
        <v>19</v>
      </c>
      <c r="N362" s="222" t="s">
        <v>43</v>
      </c>
      <c r="O362" s="85"/>
      <c r="P362" s="223">
        <f>O362*H362</f>
        <v>0</v>
      </c>
      <c r="Q362" s="223">
        <v>0.00027999999999999998</v>
      </c>
      <c r="R362" s="223">
        <f>Q362*H362</f>
        <v>0.00055999999999999995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256</v>
      </c>
      <c r="AT362" s="225" t="s">
        <v>157</v>
      </c>
      <c r="AU362" s="225" t="s">
        <v>81</v>
      </c>
      <c r="AY362" s="18" t="s">
        <v>154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256</v>
      </c>
      <c r="BM362" s="225" t="s">
        <v>1076</v>
      </c>
    </row>
    <row r="363" s="2" customFormat="1">
      <c r="A363" s="39"/>
      <c r="B363" s="40"/>
      <c r="C363" s="41"/>
      <c r="D363" s="227" t="s">
        <v>164</v>
      </c>
      <c r="E363" s="41"/>
      <c r="F363" s="228" t="s">
        <v>1077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164</v>
      </c>
      <c r="AU363" s="18" t="s">
        <v>81</v>
      </c>
    </row>
    <row r="364" s="2" customFormat="1">
      <c r="A364" s="39"/>
      <c r="B364" s="40"/>
      <c r="C364" s="41"/>
      <c r="D364" s="232" t="s">
        <v>166</v>
      </c>
      <c r="E364" s="41"/>
      <c r="F364" s="233" t="s">
        <v>1078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81</v>
      </c>
    </row>
    <row r="365" s="2" customFormat="1" ht="24.15" customHeight="1">
      <c r="A365" s="39"/>
      <c r="B365" s="40"/>
      <c r="C365" s="214" t="s">
        <v>546</v>
      </c>
      <c r="D365" s="214" t="s">
        <v>157</v>
      </c>
      <c r="E365" s="215" t="s">
        <v>553</v>
      </c>
      <c r="F365" s="216" t="s">
        <v>554</v>
      </c>
      <c r="G365" s="217" t="s">
        <v>492</v>
      </c>
      <c r="H365" s="218">
        <v>1</v>
      </c>
      <c r="I365" s="219"/>
      <c r="J365" s="220">
        <f>ROUND(I365*H365,2)</f>
        <v>0</v>
      </c>
      <c r="K365" s="216" t="s">
        <v>555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0.00051999999999999995</v>
      </c>
      <c r="R365" s="223">
        <f>Q365*H365</f>
        <v>0.00051999999999999995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256</v>
      </c>
      <c r="AT365" s="225" t="s">
        <v>157</v>
      </c>
      <c r="AU365" s="225" t="s">
        <v>81</v>
      </c>
      <c r="AY365" s="18" t="s">
        <v>154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79</v>
      </c>
      <c r="BK365" s="226">
        <f>ROUND(I365*H365,2)</f>
        <v>0</v>
      </c>
      <c r="BL365" s="18" t="s">
        <v>256</v>
      </c>
      <c r="BM365" s="225" t="s">
        <v>1079</v>
      </c>
    </row>
    <row r="366" s="2" customFormat="1">
      <c r="A366" s="39"/>
      <c r="B366" s="40"/>
      <c r="C366" s="41"/>
      <c r="D366" s="227" t="s">
        <v>164</v>
      </c>
      <c r="E366" s="41"/>
      <c r="F366" s="228" t="s">
        <v>554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164</v>
      </c>
      <c r="AU366" s="18" t="s">
        <v>81</v>
      </c>
    </row>
    <row r="367" s="2" customFormat="1">
      <c r="A367" s="39"/>
      <c r="B367" s="40"/>
      <c r="C367" s="41"/>
      <c r="D367" s="232" t="s">
        <v>166</v>
      </c>
      <c r="E367" s="41"/>
      <c r="F367" s="233" t="s">
        <v>557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81</v>
      </c>
    </row>
    <row r="368" s="2" customFormat="1" ht="24.15" customHeight="1">
      <c r="A368" s="39"/>
      <c r="B368" s="40"/>
      <c r="C368" s="214" t="s">
        <v>552</v>
      </c>
      <c r="D368" s="214" t="s">
        <v>157</v>
      </c>
      <c r="E368" s="215" t="s">
        <v>559</v>
      </c>
      <c r="F368" s="216" t="s">
        <v>560</v>
      </c>
      <c r="G368" s="217" t="s">
        <v>492</v>
      </c>
      <c r="H368" s="218">
        <v>1</v>
      </c>
      <c r="I368" s="219"/>
      <c r="J368" s="220">
        <f>ROUND(I368*H368,2)</f>
        <v>0</v>
      </c>
      <c r="K368" s="216" t="s">
        <v>555</v>
      </c>
      <c r="L368" s="45"/>
      <c r="M368" s="221" t="s">
        <v>19</v>
      </c>
      <c r="N368" s="222" t="s">
        <v>43</v>
      </c>
      <c r="O368" s="85"/>
      <c r="P368" s="223">
        <f>O368*H368</f>
        <v>0</v>
      </c>
      <c r="Q368" s="223">
        <v>0.00051999999999999995</v>
      </c>
      <c r="R368" s="223">
        <f>Q368*H368</f>
        <v>0.00051999999999999995</v>
      </c>
      <c r="S368" s="223">
        <v>0</v>
      </c>
      <c r="T368" s="22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5" t="s">
        <v>256</v>
      </c>
      <c r="AT368" s="225" t="s">
        <v>157</v>
      </c>
      <c r="AU368" s="225" t="s">
        <v>81</v>
      </c>
      <c r="AY368" s="18" t="s">
        <v>154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8" t="s">
        <v>79</v>
      </c>
      <c r="BK368" s="226">
        <f>ROUND(I368*H368,2)</f>
        <v>0</v>
      </c>
      <c r="BL368" s="18" t="s">
        <v>256</v>
      </c>
      <c r="BM368" s="225" t="s">
        <v>1080</v>
      </c>
    </row>
    <row r="369" s="2" customFormat="1">
      <c r="A369" s="39"/>
      <c r="B369" s="40"/>
      <c r="C369" s="41"/>
      <c r="D369" s="227" t="s">
        <v>164</v>
      </c>
      <c r="E369" s="41"/>
      <c r="F369" s="228" t="s">
        <v>560</v>
      </c>
      <c r="G369" s="41"/>
      <c r="H369" s="41"/>
      <c r="I369" s="229"/>
      <c r="J369" s="41"/>
      <c r="K369" s="41"/>
      <c r="L369" s="45"/>
      <c r="M369" s="230"/>
      <c r="N369" s="231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164</v>
      </c>
      <c r="AU369" s="18" t="s">
        <v>81</v>
      </c>
    </row>
    <row r="370" s="2" customFormat="1">
      <c r="A370" s="39"/>
      <c r="B370" s="40"/>
      <c r="C370" s="41"/>
      <c r="D370" s="232" t="s">
        <v>166</v>
      </c>
      <c r="E370" s="41"/>
      <c r="F370" s="233" t="s">
        <v>562</v>
      </c>
      <c r="G370" s="41"/>
      <c r="H370" s="41"/>
      <c r="I370" s="229"/>
      <c r="J370" s="41"/>
      <c r="K370" s="41"/>
      <c r="L370" s="45"/>
      <c r="M370" s="230"/>
      <c r="N370" s="231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166</v>
      </c>
      <c r="AU370" s="18" t="s">
        <v>81</v>
      </c>
    </row>
    <row r="371" s="2" customFormat="1" ht="24.15" customHeight="1">
      <c r="A371" s="39"/>
      <c r="B371" s="40"/>
      <c r="C371" s="214" t="s">
        <v>558</v>
      </c>
      <c r="D371" s="214" t="s">
        <v>157</v>
      </c>
      <c r="E371" s="215" t="s">
        <v>583</v>
      </c>
      <c r="F371" s="216" t="s">
        <v>584</v>
      </c>
      <c r="G371" s="217" t="s">
        <v>356</v>
      </c>
      <c r="H371" s="218">
        <v>0.025999999999999999</v>
      </c>
      <c r="I371" s="219"/>
      <c r="J371" s="220">
        <f>ROUND(I371*H371,2)</f>
        <v>0</v>
      </c>
      <c r="K371" s="216" t="s">
        <v>161</v>
      </c>
      <c r="L371" s="45"/>
      <c r="M371" s="221" t="s">
        <v>19</v>
      </c>
      <c r="N371" s="222" t="s">
        <v>43</v>
      </c>
      <c r="O371" s="85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5" t="s">
        <v>256</v>
      </c>
      <c r="AT371" s="225" t="s">
        <v>157</v>
      </c>
      <c r="AU371" s="225" t="s">
        <v>81</v>
      </c>
      <c r="AY371" s="18" t="s">
        <v>154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8" t="s">
        <v>79</v>
      </c>
      <c r="BK371" s="226">
        <f>ROUND(I371*H371,2)</f>
        <v>0</v>
      </c>
      <c r="BL371" s="18" t="s">
        <v>256</v>
      </c>
      <c r="BM371" s="225" t="s">
        <v>1081</v>
      </c>
    </row>
    <row r="372" s="2" customFormat="1">
      <c r="A372" s="39"/>
      <c r="B372" s="40"/>
      <c r="C372" s="41"/>
      <c r="D372" s="227" t="s">
        <v>164</v>
      </c>
      <c r="E372" s="41"/>
      <c r="F372" s="228" t="s">
        <v>586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164</v>
      </c>
      <c r="AU372" s="18" t="s">
        <v>81</v>
      </c>
    </row>
    <row r="373" s="2" customFormat="1">
      <c r="A373" s="39"/>
      <c r="B373" s="40"/>
      <c r="C373" s="41"/>
      <c r="D373" s="232" t="s">
        <v>166</v>
      </c>
      <c r="E373" s="41"/>
      <c r="F373" s="233" t="s">
        <v>587</v>
      </c>
      <c r="G373" s="41"/>
      <c r="H373" s="41"/>
      <c r="I373" s="229"/>
      <c r="J373" s="41"/>
      <c r="K373" s="41"/>
      <c r="L373" s="45"/>
      <c r="M373" s="230"/>
      <c r="N373" s="231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166</v>
      </c>
      <c r="AU373" s="18" t="s">
        <v>81</v>
      </c>
    </row>
    <row r="374" s="12" customFormat="1" ht="22.8" customHeight="1">
      <c r="A374" s="12"/>
      <c r="B374" s="198"/>
      <c r="C374" s="199"/>
      <c r="D374" s="200" t="s">
        <v>71</v>
      </c>
      <c r="E374" s="212" t="s">
        <v>588</v>
      </c>
      <c r="F374" s="212" t="s">
        <v>589</v>
      </c>
      <c r="G374" s="199"/>
      <c r="H374" s="199"/>
      <c r="I374" s="202"/>
      <c r="J374" s="213">
        <f>BK374</f>
        <v>0</v>
      </c>
      <c r="K374" s="199"/>
      <c r="L374" s="204"/>
      <c r="M374" s="205"/>
      <c r="N374" s="206"/>
      <c r="O374" s="206"/>
      <c r="P374" s="207">
        <f>SUM(P375:P383)</f>
        <v>0</v>
      </c>
      <c r="Q374" s="206"/>
      <c r="R374" s="207">
        <f>SUM(R375:R383)</f>
        <v>0.0010399999999999999</v>
      </c>
      <c r="S374" s="206"/>
      <c r="T374" s="208">
        <f>SUM(T375:T383)</f>
        <v>0.0076400000000000001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9" t="s">
        <v>81</v>
      </c>
      <c r="AT374" s="210" t="s">
        <v>71</v>
      </c>
      <c r="AU374" s="210" t="s">
        <v>79</v>
      </c>
      <c r="AY374" s="209" t="s">
        <v>154</v>
      </c>
      <c r="BK374" s="211">
        <f>SUM(BK375:BK383)</f>
        <v>0</v>
      </c>
    </row>
    <row r="375" s="2" customFormat="1" ht="24.15" customHeight="1">
      <c r="A375" s="39"/>
      <c r="B375" s="40"/>
      <c r="C375" s="214" t="s">
        <v>563</v>
      </c>
      <c r="D375" s="214" t="s">
        <v>157</v>
      </c>
      <c r="E375" s="215" t="s">
        <v>591</v>
      </c>
      <c r="F375" s="216" t="s">
        <v>592</v>
      </c>
      <c r="G375" s="217" t="s">
        <v>399</v>
      </c>
      <c r="H375" s="218">
        <v>4</v>
      </c>
      <c r="I375" s="219"/>
      <c r="J375" s="220">
        <f>ROUND(I375*H375,2)</f>
        <v>0</v>
      </c>
      <c r="K375" s="216" t="s">
        <v>161</v>
      </c>
      <c r="L375" s="45"/>
      <c r="M375" s="221" t="s">
        <v>19</v>
      </c>
      <c r="N375" s="222" t="s">
        <v>43</v>
      </c>
      <c r="O375" s="85"/>
      <c r="P375" s="223">
        <f>O375*H375</f>
        <v>0</v>
      </c>
      <c r="Q375" s="223">
        <v>0.00025999999999999998</v>
      </c>
      <c r="R375" s="223">
        <f>Q375*H375</f>
        <v>0.0010399999999999999</v>
      </c>
      <c r="S375" s="223">
        <v>0</v>
      </c>
      <c r="T375" s="224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5" t="s">
        <v>256</v>
      </c>
      <c r="AT375" s="225" t="s">
        <v>157</v>
      </c>
      <c r="AU375" s="225" t="s">
        <v>81</v>
      </c>
      <c r="AY375" s="18" t="s">
        <v>154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8" t="s">
        <v>79</v>
      </c>
      <c r="BK375" s="226">
        <f>ROUND(I375*H375,2)</f>
        <v>0</v>
      </c>
      <c r="BL375" s="18" t="s">
        <v>256</v>
      </c>
      <c r="BM375" s="225" t="s">
        <v>1082</v>
      </c>
    </row>
    <row r="376" s="2" customFormat="1">
      <c r="A376" s="39"/>
      <c r="B376" s="40"/>
      <c r="C376" s="41"/>
      <c r="D376" s="227" t="s">
        <v>164</v>
      </c>
      <c r="E376" s="41"/>
      <c r="F376" s="228" t="s">
        <v>594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164</v>
      </c>
      <c r="AU376" s="18" t="s">
        <v>81</v>
      </c>
    </row>
    <row r="377" s="2" customFormat="1">
      <c r="A377" s="39"/>
      <c r="B377" s="40"/>
      <c r="C377" s="41"/>
      <c r="D377" s="232" t="s">
        <v>166</v>
      </c>
      <c r="E377" s="41"/>
      <c r="F377" s="233" t="s">
        <v>595</v>
      </c>
      <c r="G377" s="41"/>
      <c r="H377" s="41"/>
      <c r="I377" s="229"/>
      <c r="J377" s="41"/>
      <c r="K377" s="41"/>
      <c r="L377" s="45"/>
      <c r="M377" s="230"/>
      <c r="N377" s="231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166</v>
      </c>
      <c r="AU377" s="18" t="s">
        <v>81</v>
      </c>
    </row>
    <row r="378" s="2" customFormat="1" ht="16.5" customHeight="1">
      <c r="A378" s="39"/>
      <c r="B378" s="40"/>
      <c r="C378" s="214" t="s">
        <v>569</v>
      </c>
      <c r="D378" s="214" t="s">
        <v>157</v>
      </c>
      <c r="E378" s="215" t="s">
        <v>597</v>
      </c>
      <c r="F378" s="216" t="s">
        <v>598</v>
      </c>
      <c r="G378" s="217" t="s">
        <v>399</v>
      </c>
      <c r="H378" s="218">
        <v>4</v>
      </c>
      <c r="I378" s="219"/>
      <c r="J378" s="220">
        <f>ROUND(I378*H378,2)</f>
        <v>0</v>
      </c>
      <c r="K378" s="216" t="s">
        <v>161</v>
      </c>
      <c r="L378" s="45"/>
      <c r="M378" s="221" t="s">
        <v>19</v>
      </c>
      <c r="N378" s="222" t="s">
        <v>43</v>
      </c>
      <c r="O378" s="85"/>
      <c r="P378" s="223">
        <f>O378*H378</f>
        <v>0</v>
      </c>
      <c r="Q378" s="223">
        <v>0</v>
      </c>
      <c r="R378" s="223">
        <f>Q378*H378</f>
        <v>0</v>
      </c>
      <c r="S378" s="223">
        <v>0.00191</v>
      </c>
      <c r="T378" s="224">
        <f>S378*H378</f>
        <v>0.0076400000000000001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5" t="s">
        <v>256</v>
      </c>
      <c r="AT378" s="225" t="s">
        <v>157</v>
      </c>
      <c r="AU378" s="225" t="s">
        <v>81</v>
      </c>
      <c r="AY378" s="18" t="s">
        <v>154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79</v>
      </c>
      <c r="BK378" s="226">
        <f>ROUND(I378*H378,2)</f>
        <v>0</v>
      </c>
      <c r="BL378" s="18" t="s">
        <v>256</v>
      </c>
      <c r="BM378" s="225" t="s">
        <v>1083</v>
      </c>
    </row>
    <row r="379" s="2" customFormat="1">
      <c r="A379" s="39"/>
      <c r="B379" s="40"/>
      <c r="C379" s="41"/>
      <c r="D379" s="227" t="s">
        <v>164</v>
      </c>
      <c r="E379" s="41"/>
      <c r="F379" s="228" t="s">
        <v>600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164</v>
      </c>
      <c r="AU379" s="18" t="s">
        <v>81</v>
      </c>
    </row>
    <row r="380" s="2" customFormat="1">
      <c r="A380" s="39"/>
      <c r="B380" s="40"/>
      <c r="C380" s="41"/>
      <c r="D380" s="232" t="s">
        <v>166</v>
      </c>
      <c r="E380" s="41"/>
      <c r="F380" s="233" t="s">
        <v>601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166</v>
      </c>
      <c r="AU380" s="18" t="s">
        <v>81</v>
      </c>
    </row>
    <row r="381" s="2" customFormat="1" ht="24.15" customHeight="1">
      <c r="A381" s="39"/>
      <c r="B381" s="40"/>
      <c r="C381" s="214" t="s">
        <v>576</v>
      </c>
      <c r="D381" s="214" t="s">
        <v>157</v>
      </c>
      <c r="E381" s="215" t="s">
        <v>603</v>
      </c>
      <c r="F381" s="216" t="s">
        <v>604</v>
      </c>
      <c r="G381" s="217" t="s">
        <v>356</v>
      </c>
      <c r="H381" s="218">
        <v>0.001</v>
      </c>
      <c r="I381" s="219"/>
      <c r="J381" s="220">
        <f>ROUND(I381*H381,2)</f>
        <v>0</v>
      </c>
      <c r="K381" s="216" t="s">
        <v>161</v>
      </c>
      <c r="L381" s="45"/>
      <c r="M381" s="221" t="s">
        <v>19</v>
      </c>
      <c r="N381" s="222" t="s">
        <v>43</v>
      </c>
      <c r="O381" s="85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5" t="s">
        <v>256</v>
      </c>
      <c r="AT381" s="225" t="s">
        <v>157</v>
      </c>
      <c r="AU381" s="225" t="s">
        <v>81</v>
      </c>
      <c r="AY381" s="18" t="s">
        <v>154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8" t="s">
        <v>79</v>
      </c>
      <c r="BK381" s="226">
        <f>ROUND(I381*H381,2)</f>
        <v>0</v>
      </c>
      <c r="BL381" s="18" t="s">
        <v>256</v>
      </c>
      <c r="BM381" s="225" t="s">
        <v>1084</v>
      </c>
    </row>
    <row r="382" s="2" customFormat="1">
      <c r="A382" s="39"/>
      <c r="B382" s="40"/>
      <c r="C382" s="41"/>
      <c r="D382" s="227" t="s">
        <v>164</v>
      </c>
      <c r="E382" s="41"/>
      <c r="F382" s="228" t="s">
        <v>606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164</v>
      </c>
      <c r="AU382" s="18" t="s">
        <v>81</v>
      </c>
    </row>
    <row r="383" s="2" customFormat="1">
      <c r="A383" s="39"/>
      <c r="B383" s="40"/>
      <c r="C383" s="41"/>
      <c r="D383" s="232" t="s">
        <v>166</v>
      </c>
      <c r="E383" s="41"/>
      <c r="F383" s="233" t="s">
        <v>607</v>
      </c>
      <c r="G383" s="41"/>
      <c r="H383" s="41"/>
      <c r="I383" s="229"/>
      <c r="J383" s="41"/>
      <c r="K383" s="41"/>
      <c r="L383" s="45"/>
      <c r="M383" s="230"/>
      <c r="N383" s="231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166</v>
      </c>
      <c r="AU383" s="18" t="s">
        <v>81</v>
      </c>
    </row>
    <row r="384" s="12" customFormat="1" ht="22.8" customHeight="1">
      <c r="A384" s="12"/>
      <c r="B384" s="198"/>
      <c r="C384" s="199"/>
      <c r="D384" s="200" t="s">
        <v>71</v>
      </c>
      <c r="E384" s="212" t="s">
        <v>608</v>
      </c>
      <c r="F384" s="212" t="s">
        <v>609</v>
      </c>
      <c r="G384" s="199"/>
      <c r="H384" s="199"/>
      <c r="I384" s="202"/>
      <c r="J384" s="213">
        <f>BK384</f>
        <v>0</v>
      </c>
      <c r="K384" s="199"/>
      <c r="L384" s="204"/>
      <c r="M384" s="205"/>
      <c r="N384" s="206"/>
      <c r="O384" s="206"/>
      <c r="P384" s="207">
        <f>SUM(P385:P422)</f>
        <v>0</v>
      </c>
      <c r="Q384" s="206"/>
      <c r="R384" s="207">
        <f>SUM(R385:R422)</f>
        <v>0.021854800000000004</v>
      </c>
      <c r="S384" s="206"/>
      <c r="T384" s="208">
        <f>SUM(T385:T422)</f>
        <v>0.23990400000000001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9" t="s">
        <v>81</v>
      </c>
      <c r="AT384" s="210" t="s">
        <v>71</v>
      </c>
      <c r="AU384" s="210" t="s">
        <v>79</v>
      </c>
      <c r="AY384" s="209" t="s">
        <v>154</v>
      </c>
      <c r="BK384" s="211">
        <f>SUM(BK385:BK422)</f>
        <v>0</v>
      </c>
    </row>
    <row r="385" s="2" customFormat="1" ht="16.5" customHeight="1">
      <c r="A385" s="39"/>
      <c r="B385" s="40"/>
      <c r="C385" s="214" t="s">
        <v>582</v>
      </c>
      <c r="D385" s="214" t="s">
        <v>157</v>
      </c>
      <c r="E385" s="215" t="s">
        <v>611</v>
      </c>
      <c r="F385" s="216" t="s">
        <v>612</v>
      </c>
      <c r="G385" s="217" t="s">
        <v>160</v>
      </c>
      <c r="H385" s="218">
        <v>10.08</v>
      </c>
      <c r="I385" s="219"/>
      <c r="J385" s="220">
        <f>ROUND(I385*H385,2)</f>
        <v>0</v>
      </c>
      <c r="K385" s="216" t="s">
        <v>161</v>
      </c>
      <c r="L385" s="45"/>
      <c r="M385" s="221" t="s">
        <v>19</v>
      </c>
      <c r="N385" s="222" t="s">
        <v>43</v>
      </c>
      <c r="O385" s="85"/>
      <c r="P385" s="223">
        <f>O385*H385</f>
        <v>0</v>
      </c>
      <c r="Q385" s="223">
        <v>0</v>
      </c>
      <c r="R385" s="223">
        <f>Q385*H385</f>
        <v>0</v>
      </c>
      <c r="S385" s="223">
        <v>0.023800000000000002</v>
      </c>
      <c r="T385" s="224">
        <f>S385*H385</f>
        <v>0.23990400000000001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5" t="s">
        <v>256</v>
      </c>
      <c r="AT385" s="225" t="s">
        <v>157</v>
      </c>
      <c r="AU385" s="225" t="s">
        <v>81</v>
      </c>
      <c r="AY385" s="18" t="s">
        <v>154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8" t="s">
        <v>79</v>
      </c>
      <c r="BK385" s="226">
        <f>ROUND(I385*H385,2)</f>
        <v>0</v>
      </c>
      <c r="BL385" s="18" t="s">
        <v>256</v>
      </c>
      <c r="BM385" s="225" t="s">
        <v>1085</v>
      </c>
    </row>
    <row r="386" s="2" customFormat="1">
      <c r="A386" s="39"/>
      <c r="B386" s="40"/>
      <c r="C386" s="41"/>
      <c r="D386" s="227" t="s">
        <v>164</v>
      </c>
      <c r="E386" s="41"/>
      <c r="F386" s="228" t="s">
        <v>614</v>
      </c>
      <c r="G386" s="41"/>
      <c r="H386" s="41"/>
      <c r="I386" s="229"/>
      <c r="J386" s="41"/>
      <c r="K386" s="41"/>
      <c r="L386" s="45"/>
      <c r="M386" s="230"/>
      <c r="N386" s="231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164</v>
      </c>
      <c r="AU386" s="18" t="s">
        <v>81</v>
      </c>
    </row>
    <row r="387" s="2" customFormat="1">
      <c r="A387" s="39"/>
      <c r="B387" s="40"/>
      <c r="C387" s="41"/>
      <c r="D387" s="232" t="s">
        <v>166</v>
      </c>
      <c r="E387" s="41"/>
      <c r="F387" s="233" t="s">
        <v>615</v>
      </c>
      <c r="G387" s="41"/>
      <c r="H387" s="41"/>
      <c r="I387" s="229"/>
      <c r="J387" s="41"/>
      <c r="K387" s="41"/>
      <c r="L387" s="45"/>
      <c r="M387" s="230"/>
      <c r="N387" s="231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166</v>
      </c>
      <c r="AU387" s="18" t="s">
        <v>81</v>
      </c>
    </row>
    <row r="388" s="13" customFormat="1">
      <c r="A388" s="13"/>
      <c r="B388" s="234"/>
      <c r="C388" s="235"/>
      <c r="D388" s="227" t="s">
        <v>168</v>
      </c>
      <c r="E388" s="236" t="s">
        <v>19</v>
      </c>
      <c r="F388" s="237" t="s">
        <v>616</v>
      </c>
      <c r="G388" s="235"/>
      <c r="H388" s="238">
        <v>10.08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168</v>
      </c>
      <c r="AU388" s="244" t="s">
        <v>81</v>
      </c>
      <c r="AV388" s="13" t="s">
        <v>81</v>
      </c>
      <c r="AW388" s="13" t="s">
        <v>33</v>
      </c>
      <c r="AX388" s="13" t="s">
        <v>72</v>
      </c>
      <c r="AY388" s="244" t="s">
        <v>154</v>
      </c>
    </row>
    <row r="389" s="14" customFormat="1">
      <c r="A389" s="14"/>
      <c r="B389" s="245"/>
      <c r="C389" s="246"/>
      <c r="D389" s="227" t="s">
        <v>168</v>
      </c>
      <c r="E389" s="247" t="s">
        <v>19</v>
      </c>
      <c r="F389" s="248" t="s">
        <v>171</v>
      </c>
      <c r="G389" s="246"/>
      <c r="H389" s="249">
        <v>10.08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168</v>
      </c>
      <c r="AU389" s="255" t="s">
        <v>81</v>
      </c>
      <c r="AV389" s="14" t="s">
        <v>162</v>
      </c>
      <c r="AW389" s="14" t="s">
        <v>33</v>
      </c>
      <c r="AX389" s="14" t="s">
        <v>79</v>
      </c>
      <c r="AY389" s="255" t="s">
        <v>154</v>
      </c>
    </row>
    <row r="390" s="2" customFormat="1" ht="24.15" customHeight="1">
      <c r="A390" s="39"/>
      <c r="B390" s="40"/>
      <c r="C390" s="214" t="s">
        <v>590</v>
      </c>
      <c r="D390" s="214" t="s">
        <v>157</v>
      </c>
      <c r="E390" s="215" t="s">
        <v>618</v>
      </c>
      <c r="F390" s="216" t="s">
        <v>619</v>
      </c>
      <c r="G390" s="217" t="s">
        <v>160</v>
      </c>
      <c r="H390" s="218">
        <v>10.08</v>
      </c>
      <c r="I390" s="219"/>
      <c r="J390" s="220">
        <f>ROUND(I390*H390,2)</f>
        <v>0</v>
      </c>
      <c r="K390" s="216" t="s">
        <v>161</v>
      </c>
      <c r="L390" s="45"/>
      <c r="M390" s="221" t="s">
        <v>19</v>
      </c>
      <c r="N390" s="222" t="s">
        <v>43</v>
      </c>
      <c r="O390" s="85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5" t="s">
        <v>256</v>
      </c>
      <c r="AT390" s="225" t="s">
        <v>157</v>
      </c>
      <c r="AU390" s="225" t="s">
        <v>81</v>
      </c>
      <c r="AY390" s="18" t="s">
        <v>154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79</v>
      </c>
      <c r="BK390" s="226">
        <f>ROUND(I390*H390,2)</f>
        <v>0</v>
      </c>
      <c r="BL390" s="18" t="s">
        <v>256</v>
      </c>
      <c r="BM390" s="225" t="s">
        <v>1086</v>
      </c>
    </row>
    <row r="391" s="2" customFormat="1">
      <c r="A391" s="39"/>
      <c r="B391" s="40"/>
      <c r="C391" s="41"/>
      <c r="D391" s="227" t="s">
        <v>164</v>
      </c>
      <c r="E391" s="41"/>
      <c r="F391" s="228" t="s">
        <v>621</v>
      </c>
      <c r="G391" s="41"/>
      <c r="H391" s="41"/>
      <c r="I391" s="229"/>
      <c r="J391" s="41"/>
      <c r="K391" s="41"/>
      <c r="L391" s="45"/>
      <c r="M391" s="230"/>
      <c r="N391" s="231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164</v>
      </c>
      <c r="AU391" s="18" t="s">
        <v>81</v>
      </c>
    </row>
    <row r="392" s="2" customFormat="1">
      <c r="A392" s="39"/>
      <c r="B392" s="40"/>
      <c r="C392" s="41"/>
      <c r="D392" s="232" t="s">
        <v>166</v>
      </c>
      <c r="E392" s="41"/>
      <c r="F392" s="233" t="s">
        <v>622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166</v>
      </c>
      <c r="AU392" s="18" t="s">
        <v>81</v>
      </c>
    </row>
    <row r="393" s="2" customFormat="1">
      <c r="A393" s="39"/>
      <c r="B393" s="40"/>
      <c r="C393" s="41"/>
      <c r="D393" s="227" t="s">
        <v>277</v>
      </c>
      <c r="E393" s="41"/>
      <c r="F393" s="256" t="s">
        <v>623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277</v>
      </c>
      <c r="AU393" s="18" t="s">
        <v>81</v>
      </c>
    </row>
    <row r="394" s="13" customFormat="1">
      <c r="A394" s="13"/>
      <c r="B394" s="234"/>
      <c r="C394" s="235"/>
      <c r="D394" s="227" t="s">
        <v>168</v>
      </c>
      <c r="E394" s="236" t="s">
        <v>19</v>
      </c>
      <c r="F394" s="237" t="s">
        <v>616</v>
      </c>
      <c r="G394" s="235"/>
      <c r="H394" s="238">
        <v>10.08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168</v>
      </c>
      <c r="AU394" s="244" t="s">
        <v>81</v>
      </c>
      <c r="AV394" s="13" t="s">
        <v>81</v>
      </c>
      <c r="AW394" s="13" t="s">
        <v>33</v>
      </c>
      <c r="AX394" s="13" t="s">
        <v>72</v>
      </c>
      <c r="AY394" s="244" t="s">
        <v>154</v>
      </c>
    </row>
    <row r="395" s="14" customFormat="1">
      <c r="A395" s="14"/>
      <c r="B395" s="245"/>
      <c r="C395" s="246"/>
      <c r="D395" s="227" t="s">
        <v>168</v>
      </c>
      <c r="E395" s="247" t="s">
        <v>19</v>
      </c>
      <c r="F395" s="248" t="s">
        <v>171</v>
      </c>
      <c r="G395" s="246"/>
      <c r="H395" s="249">
        <v>10.08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168</v>
      </c>
      <c r="AU395" s="255" t="s">
        <v>81</v>
      </c>
      <c r="AV395" s="14" t="s">
        <v>162</v>
      </c>
      <c r="AW395" s="14" t="s">
        <v>33</v>
      </c>
      <c r="AX395" s="14" t="s">
        <v>79</v>
      </c>
      <c r="AY395" s="255" t="s">
        <v>154</v>
      </c>
    </row>
    <row r="396" s="2" customFormat="1" ht="24.15" customHeight="1">
      <c r="A396" s="39"/>
      <c r="B396" s="40"/>
      <c r="C396" s="214" t="s">
        <v>596</v>
      </c>
      <c r="D396" s="214" t="s">
        <v>157</v>
      </c>
      <c r="E396" s="215" t="s">
        <v>625</v>
      </c>
      <c r="F396" s="216" t="s">
        <v>626</v>
      </c>
      <c r="G396" s="217" t="s">
        <v>160</v>
      </c>
      <c r="H396" s="218">
        <v>10.08</v>
      </c>
      <c r="I396" s="219"/>
      <c r="J396" s="220">
        <f>ROUND(I396*H396,2)</f>
        <v>0</v>
      </c>
      <c r="K396" s="216" t="s">
        <v>161</v>
      </c>
      <c r="L396" s="45"/>
      <c r="M396" s="221" t="s">
        <v>19</v>
      </c>
      <c r="N396" s="222" t="s">
        <v>43</v>
      </c>
      <c r="O396" s="85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5" t="s">
        <v>256</v>
      </c>
      <c r="AT396" s="225" t="s">
        <v>157</v>
      </c>
      <c r="AU396" s="225" t="s">
        <v>81</v>
      </c>
      <c r="AY396" s="18" t="s">
        <v>154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8" t="s">
        <v>79</v>
      </c>
      <c r="BK396" s="226">
        <f>ROUND(I396*H396,2)</f>
        <v>0</v>
      </c>
      <c r="BL396" s="18" t="s">
        <v>256</v>
      </c>
      <c r="BM396" s="225" t="s">
        <v>1087</v>
      </c>
    </row>
    <row r="397" s="2" customFormat="1">
      <c r="A397" s="39"/>
      <c r="B397" s="40"/>
      <c r="C397" s="41"/>
      <c r="D397" s="227" t="s">
        <v>164</v>
      </c>
      <c r="E397" s="41"/>
      <c r="F397" s="228" t="s">
        <v>628</v>
      </c>
      <c r="G397" s="41"/>
      <c r="H397" s="41"/>
      <c r="I397" s="229"/>
      <c r="J397" s="41"/>
      <c r="K397" s="41"/>
      <c r="L397" s="45"/>
      <c r="M397" s="230"/>
      <c r="N397" s="231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164</v>
      </c>
      <c r="AU397" s="18" t="s">
        <v>81</v>
      </c>
    </row>
    <row r="398" s="2" customFormat="1">
      <c r="A398" s="39"/>
      <c r="B398" s="40"/>
      <c r="C398" s="41"/>
      <c r="D398" s="232" t="s">
        <v>166</v>
      </c>
      <c r="E398" s="41"/>
      <c r="F398" s="233" t="s">
        <v>629</v>
      </c>
      <c r="G398" s="41"/>
      <c r="H398" s="41"/>
      <c r="I398" s="229"/>
      <c r="J398" s="41"/>
      <c r="K398" s="41"/>
      <c r="L398" s="45"/>
      <c r="M398" s="230"/>
      <c r="N398" s="231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166</v>
      </c>
      <c r="AU398" s="18" t="s">
        <v>81</v>
      </c>
    </row>
    <row r="399" s="2" customFormat="1">
      <c r="A399" s="39"/>
      <c r="B399" s="40"/>
      <c r="C399" s="41"/>
      <c r="D399" s="227" t="s">
        <v>277</v>
      </c>
      <c r="E399" s="41"/>
      <c r="F399" s="256" t="s">
        <v>630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277</v>
      </c>
      <c r="AU399" s="18" t="s">
        <v>81</v>
      </c>
    </row>
    <row r="400" s="13" customFormat="1">
      <c r="A400" s="13"/>
      <c r="B400" s="234"/>
      <c r="C400" s="235"/>
      <c r="D400" s="227" t="s">
        <v>168</v>
      </c>
      <c r="E400" s="236" t="s">
        <v>19</v>
      </c>
      <c r="F400" s="237" t="s">
        <v>616</v>
      </c>
      <c r="G400" s="235"/>
      <c r="H400" s="238">
        <v>10.08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168</v>
      </c>
      <c r="AU400" s="244" t="s">
        <v>81</v>
      </c>
      <c r="AV400" s="13" t="s">
        <v>81</v>
      </c>
      <c r="AW400" s="13" t="s">
        <v>33</v>
      </c>
      <c r="AX400" s="13" t="s">
        <v>72</v>
      </c>
      <c r="AY400" s="244" t="s">
        <v>154</v>
      </c>
    </row>
    <row r="401" s="14" customFormat="1">
      <c r="A401" s="14"/>
      <c r="B401" s="245"/>
      <c r="C401" s="246"/>
      <c r="D401" s="227" t="s">
        <v>168</v>
      </c>
      <c r="E401" s="247" t="s">
        <v>19</v>
      </c>
      <c r="F401" s="248" t="s">
        <v>171</v>
      </c>
      <c r="G401" s="246"/>
      <c r="H401" s="249">
        <v>10.08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168</v>
      </c>
      <c r="AU401" s="255" t="s">
        <v>81</v>
      </c>
      <c r="AV401" s="14" t="s">
        <v>162</v>
      </c>
      <c r="AW401" s="14" t="s">
        <v>33</v>
      </c>
      <c r="AX401" s="14" t="s">
        <v>79</v>
      </c>
      <c r="AY401" s="255" t="s">
        <v>154</v>
      </c>
    </row>
    <row r="402" s="2" customFormat="1" ht="16.5" customHeight="1">
      <c r="A402" s="39"/>
      <c r="B402" s="40"/>
      <c r="C402" s="214" t="s">
        <v>602</v>
      </c>
      <c r="D402" s="214" t="s">
        <v>157</v>
      </c>
      <c r="E402" s="215" t="s">
        <v>632</v>
      </c>
      <c r="F402" s="216" t="s">
        <v>633</v>
      </c>
      <c r="G402" s="217" t="s">
        <v>160</v>
      </c>
      <c r="H402" s="218">
        <v>10.08</v>
      </c>
      <c r="I402" s="219"/>
      <c r="J402" s="220">
        <f>ROUND(I402*H402,2)</f>
        <v>0</v>
      </c>
      <c r="K402" s="216" t="s">
        <v>161</v>
      </c>
      <c r="L402" s="45"/>
      <c r="M402" s="221" t="s">
        <v>19</v>
      </c>
      <c r="N402" s="222" t="s">
        <v>43</v>
      </c>
      <c r="O402" s="85"/>
      <c r="P402" s="223">
        <f>O402*H402</f>
        <v>0</v>
      </c>
      <c r="Q402" s="223">
        <v>0.0020600000000000002</v>
      </c>
      <c r="R402" s="223">
        <f>Q402*H402</f>
        <v>0.020764800000000003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256</v>
      </c>
      <c r="AT402" s="225" t="s">
        <v>157</v>
      </c>
      <c r="AU402" s="225" t="s">
        <v>81</v>
      </c>
      <c r="AY402" s="18" t="s">
        <v>154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256</v>
      </c>
      <c r="BM402" s="225" t="s">
        <v>1088</v>
      </c>
    </row>
    <row r="403" s="2" customFormat="1">
      <c r="A403" s="39"/>
      <c r="B403" s="40"/>
      <c r="C403" s="41"/>
      <c r="D403" s="227" t="s">
        <v>164</v>
      </c>
      <c r="E403" s="41"/>
      <c r="F403" s="228" t="s">
        <v>635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164</v>
      </c>
      <c r="AU403" s="18" t="s">
        <v>81</v>
      </c>
    </row>
    <row r="404" s="2" customFormat="1">
      <c r="A404" s="39"/>
      <c r="B404" s="40"/>
      <c r="C404" s="41"/>
      <c r="D404" s="232" t="s">
        <v>166</v>
      </c>
      <c r="E404" s="41"/>
      <c r="F404" s="233" t="s">
        <v>636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166</v>
      </c>
      <c r="AU404" s="18" t="s">
        <v>81</v>
      </c>
    </row>
    <row r="405" s="2" customFormat="1">
      <c r="A405" s="39"/>
      <c r="B405" s="40"/>
      <c r="C405" s="41"/>
      <c r="D405" s="227" t="s">
        <v>277</v>
      </c>
      <c r="E405" s="41"/>
      <c r="F405" s="256" t="s">
        <v>630</v>
      </c>
      <c r="G405" s="41"/>
      <c r="H405" s="41"/>
      <c r="I405" s="229"/>
      <c r="J405" s="41"/>
      <c r="K405" s="41"/>
      <c r="L405" s="45"/>
      <c r="M405" s="230"/>
      <c r="N405" s="231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277</v>
      </c>
      <c r="AU405" s="18" t="s">
        <v>81</v>
      </c>
    </row>
    <row r="406" s="13" customFormat="1">
      <c r="A406" s="13"/>
      <c r="B406" s="234"/>
      <c r="C406" s="235"/>
      <c r="D406" s="227" t="s">
        <v>168</v>
      </c>
      <c r="E406" s="236" t="s">
        <v>19</v>
      </c>
      <c r="F406" s="237" t="s">
        <v>616</v>
      </c>
      <c r="G406" s="235"/>
      <c r="H406" s="238">
        <v>10.08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168</v>
      </c>
      <c r="AU406" s="244" t="s">
        <v>81</v>
      </c>
      <c r="AV406" s="13" t="s">
        <v>81</v>
      </c>
      <c r="AW406" s="13" t="s">
        <v>33</v>
      </c>
      <c r="AX406" s="13" t="s">
        <v>72</v>
      </c>
      <c r="AY406" s="244" t="s">
        <v>154</v>
      </c>
    </row>
    <row r="407" s="14" customFormat="1">
      <c r="A407" s="14"/>
      <c r="B407" s="245"/>
      <c r="C407" s="246"/>
      <c r="D407" s="227" t="s">
        <v>168</v>
      </c>
      <c r="E407" s="247" t="s">
        <v>19</v>
      </c>
      <c r="F407" s="248" t="s">
        <v>171</v>
      </c>
      <c r="G407" s="246"/>
      <c r="H407" s="249">
        <v>10.08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168</v>
      </c>
      <c r="AU407" s="255" t="s">
        <v>81</v>
      </c>
      <c r="AV407" s="14" t="s">
        <v>162</v>
      </c>
      <c r="AW407" s="14" t="s">
        <v>33</v>
      </c>
      <c r="AX407" s="14" t="s">
        <v>79</v>
      </c>
      <c r="AY407" s="255" t="s">
        <v>154</v>
      </c>
    </row>
    <row r="408" s="2" customFormat="1" ht="16.5" customHeight="1">
      <c r="A408" s="39"/>
      <c r="B408" s="40"/>
      <c r="C408" s="214" t="s">
        <v>610</v>
      </c>
      <c r="D408" s="214" t="s">
        <v>157</v>
      </c>
      <c r="E408" s="215" t="s">
        <v>638</v>
      </c>
      <c r="F408" s="216" t="s">
        <v>639</v>
      </c>
      <c r="G408" s="217" t="s">
        <v>160</v>
      </c>
      <c r="H408" s="218">
        <v>10.08</v>
      </c>
      <c r="I408" s="219"/>
      <c r="J408" s="220">
        <f>ROUND(I408*H408,2)</f>
        <v>0</v>
      </c>
      <c r="K408" s="216" t="s">
        <v>161</v>
      </c>
      <c r="L408" s="45"/>
      <c r="M408" s="221" t="s">
        <v>19</v>
      </c>
      <c r="N408" s="222" t="s">
        <v>43</v>
      </c>
      <c r="O408" s="85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256</v>
      </c>
      <c r="AT408" s="225" t="s">
        <v>157</v>
      </c>
      <c r="AU408" s="225" t="s">
        <v>81</v>
      </c>
      <c r="AY408" s="18" t="s">
        <v>154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79</v>
      </c>
      <c r="BK408" s="226">
        <f>ROUND(I408*H408,2)</f>
        <v>0</v>
      </c>
      <c r="BL408" s="18" t="s">
        <v>256</v>
      </c>
      <c r="BM408" s="225" t="s">
        <v>1089</v>
      </c>
    </row>
    <row r="409" s="2" customFormat="1">
      <c r="A409" s="39"/>
      <c r="B409" s="40"/>
      <c r="C409" s="41"/>
      <c r="D409" s="227" t="s">
        <v>164</v>
      </c>
      <c r="E409" s="41"/>
      <c r="F409" s="228" t="s">
        <v>641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164</v>
      </c>
      <c r="AU409" s="18" t="s">
        <v>81</v>
      </c>
    </row>
    <row r="410" s="2" customFormat="1">
      <c r="A410" s="39"/>
      <c r="B410" s="40"/>
      <c r="C410" s="41"/>
      <c r="D410" s="232" t="s">
        <v>166</v>
      </c>
      <c r="E410" s="41"/>
      <c r="F410" s="233" t="s">
        <v>642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166</v>
      </c>
      <c r="AU410" s="18" t="s">
        <v>81</v>
      </c>
    </row>
    <row r="411" s="2" customFormat="1">
      <c r="A411" s="39"/>
      <c r="B411" s="40"/>
      <c r="C411" s="41"/>
      <c r="D411" s="227" t="s">
        <v>277</v>
      </c>
      <c r="E411" s="41"/>
      <c r="F411" s="256" t="s">
        <v>630</v>
      </c>
      <c r="G411" s="41"/>
      <c r="H411" s="41"/>
      <c r="I411" s="229"/>
      <c r="J411" s="41"/>
      <c r="K411" s="41"/>
      <c r="L411" s="45"/>
      <c r="M411" s="230"/>
      <c r="N411" s="231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277</v>
      </c>
      <c r="AU411" s="18" t="s">
        <v>81</v>
      </c>
    </row>
    <row r="412" s="13" customFormat="1">
      <c r="A412" s="13"/>
      <c r="B412" s="234"/>
      <c r="C412" s="235"/>
      <c r="D412" s="227" t="s">
        <v>168</v>
      </c>
      <c r="E412" s="236" t="s">
        <v>19</v>
      </c>
      <c r="F412" s="237" t="s">
        <v>643</v>
      </c>
      <c r="G412" s="235"/>
      <c r="H412" s="238">
        <v>10.08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168</v>
      </c>
      <c r="AU412" s="244" t="s">
        <v>81</v>
      </c>
      <c r="AV412" s="13" t="s">
        <v>81</v>
      </c>
      <c r="AW412" s="13" t="s">
        <v>33</v>
      </c>
      <c r="AX412" s="13" t="s">
        <v>72</v>
      </c>
      <c r="AY412" s="244" t="s">
        <v>154</v>
      </c>
    </row>
    <row r="413" s="14" customFormat="1">
      <c r="A413" s="14"/>
      <c r="B413" s="245"/>
      <c r="C413" s="246"/>
      <c r="D413" s="227" t="s">
        <v>168</v>
      </c>
      <c r="E413" s="247" t="s">
        <v>19</v>
      </c>
      <c r="F413" s="248" t="s">
        <v>171</v>
      </c>
      <c r="G413" s="246"/>
      <c r="H413" s="249">
        <v>10.08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168</v>
      </c>
      <c r="AU413" s="255" t="s">
        <v>81</v>
      </c>
      <c r="AV413" s="14" t="s">
        <v>162</v>
      </c>
      <c r="AW413" s="14" t="s">
        <v>33</v>
      </c>
      <c r="AX413" s="14" t="s">
        <v>79</v>
      </c>
      <c r="AY413" s="255" t="s">
        <v>154</v>
      </c>
    </row>
    <row r="414" s="2" customFormat="1" ht="16.5" customHeight="1">
      <c r="A414" s="39"/>
      <c r="B414" s="40"/>
      <c r="C414" s="214" t="s">
        <v>617</v>
      </c>
      <c r="D414" s="214" t="s">
        <v>157</v>
      </c>
      <c r="E414" s="215" t="s">
        <v>645</v>
      </c>
      <c r="F414" s="216" t="s">
        <v>646</v>
      </c>
      <c r="G414" s="217" t="s">
        <v>647</v>
      </c>
      <c r="H414" s="218">
        <v>4</v>
      </c>
      <c r="I414" s="219"/>
      <c r="J414" s="220">
        <f>ROUND(I414*H414,2)</f>
        <v>0</v>
      </c>
      <c r="K414" s="216" t="s">
        <v>648</v>
      </c>
      <c r="L414" s="45"/>
      <c r="M414" s="221" t="s">
        <v>19</v>
      </c>
      <c r="N414" s="222" t="s">
        <v>43</v>
      </c>
      <c r="O414" s="85"/>
      <c r="P414" s="223">
        <f>O414*H414</f>
        <v>0</v>
      </c>
      <c r="Q414" s="223">
        <v>0.00023000000000000001</v>
      </c>
      <c r="R414" s="223">
        <f>Q414*H414</f>
        <v>0.00092000000000000003</v>
      </c>
      <c r="S414" s="223">
        <v>0</v>
      </c>
      <c r="T414" s="224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5" t="s">
        <v>256</v>
      </c>
      <c r="AT414" s="225" t="s">
        <v>157</v>
      </c>
      <c r="AU414" s="225" t="s">
        <v>81</v>
      </c>
      <c r="AY414" s="18" t="s">
        <v>154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8" t="s">
        <v>79</v>
      </c>
      <c r="BK414" s="226">
        <f>ROUND(I414*H414,2)</f>
        <v>0</v>
      </c>
      <c r="BL414" s="18" t="s">
        <v>256</v>
      </c>
      <c r="BM414" s="225" t="s">
        <v>1090</v>
      </c>
    </row>
    <row r="415" s="2" customFormat="1">
      <c r="A415" s="39"/>
      <c r="B415" s="40"/>
      <c r="C415" s="41"/>
      <c r="D415" s="227" t="s">
        <v>164</v>
      </c>
      <c r="E415" s="41"/>
      <c r="F415" s="228" t="s">
        <v>646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164</v>
      </c>
      <c r="AU415" s="18" t="s">
        <v>81</v>
      </c>
    </row>
    <row r="416" s="2" customFormat="1">
      <c r="A416" s="39"/>
      <c r="B416" s="40"/>
      <c r="C416" s="41"/>
      <c r="D416" s="227" t="s">
        <v>277</v>
      </c>
      <c r="E416" s="41"/>
      <c r="F416" s="256" t="s">
        <v>650</v>
      </c>
      <c r="G416" s="41"/>
      <c r="H416" s="41"/>
      <c r="I416" s="229"/>
      <c r="J416" s="41"/>
      <c r="K416" s="41"/>
      <c r="L416" s="45"/>
      <c r="M416" s="230"/>
      <c r="N416" s="23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277</v>
      </c>
      <c r="AU416" s="18" t="s">
        <v>81</v>
      </c>
    </row>
    <row r="417" s="2" customFormat="1" ht="16.5" customHeight="1">
      <c r="A417" s="39"/>
      <c r="B417" s="40"/>
      <c r="C417" s="214" t="s">
        <v>624</v>
      </c>
      <c r="D417" s="214" t="s">
        <v>157</v>
      </c>
      <c r="E417" s="215" t="s">
        <v>652</v>
      </c>
      <c r="F417" s="216" t="s">
        <v>653</v>
      </c>
      <c r="G417" s="217" t="s">
        <v>647</v>
      </c>
      <c r="H417" s="218">
        <v>1</v>
      </c>
      <c r="I417" s="219"/>
      <c r="J417" s="220">
        <f>ROUND(I417*H417,2)</f>
        <v>0</v>
      </c>
      <c r="K417" s="216" t="s">
        <v>648</v>
      </c>
      <c r="L417" s="45"/>
      <c r="M417" s="221" t="s">
        <v>19</v>
      </c>
      <c r="N417" s="222" t="s">
        <v>43</v>
      </c>
      <c r="O417" s="85"/>
      <c r="P417" s="223">
        <f>O417*H417</f>
        <v>0</v>
      </c>
      <c r="Q417" s="223">
        <v>0.00017000000000000001</v>
      </c>
      <c r="R417" s="223">
        <f>Q417*H417</f>
        <v>0.00017000000000000001</v>
      </c>
      <c r="S417" s="223">
        <v>0</v>
      </c>
      <c r="T417" s="22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256</v>
      </c>
      <c r="AT417" s="225" t="s">
        <v>157</v>
      </c>
      <c r="AU417" s="225" t="s">
        <v>81</v>
      </c>
      <c r="AY417" s="18" t="s">
        <v>154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79</v>
      </c>
      <c r="BK417" s="226">
        <f>ROUND(I417*H417,2)</f>
        <v>0</v>
      </c>
      <c r="BL417" s="18" t="s">
        <v>256</v>
      </c>
      <c r="BM417" s="225" t="s">
        <v>1091</v>
      </c>
    </row>
    <row r="418" s="2" customFormat="1">
      <c r="A418" s="39"/>
      <c r="B418" s="40"/>
      <c r="C418" s="41"/>
      <c r="D418" s="227" t="s">
        <v>164</v>
      </c>
      <c r="E418" s="41"/>
      <c r="F418" s="228" t="s">
        <v>653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164</v>
      </c>
      <c r="AU418" s="18" t="s">
        <v>81</v>
      </c>
    </row>
    <row r="419" s="2" customFormat="1">
      <c r="A419" s="39"/>
      <c r="B419" s="40"/>
      <c r="C419" s="41"/>
      <c r="D419" s="227" t="s">
        <v>277</v>
      </c>
      <c r="E419" s="41"/>
      <c r="F419" s="256" t="s">
        <v>655</v>
      </c>
      <c r="G419" s="41"/>
      <c r="H419" s="41"/>
      <c r="I419" s="229"/>
      <c r="J419" s="41"/>
      <c r="K419" s="41"/>
      <c r="L419" s="45"/>
      <c r="M419" s="230"/>
      <c r="N419" s="231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277</v>
      </c>
      <c r="AU419" s="18" t="s">
        <v>81</v>
      </c>
    </row>
    <row r="420" s="2" customFormat="1" ht="24.15" customHeight="1">
      <c r="A420" s="39"/>
      <c r="B420" s="40"/>
      <c r="C420" s="214" t="s">
        <v>631</v>
      </c>
      <c r="D420" s="214" t="s">
        <v>157</v>
      </c>
      <c r="E420" s="215" t="s">
        <v>657</v>
      </c>
      <c r="F420" s="216" t="s">
        <v>658</v>
      </c>
      <c r="G420" s="217" t="s">
        <v>356</v>
      </c>
      <c r="H420" s="218">
        <v>0.021999999999999999</v>
      </c>
      <c r="I420" s="219"/>
      <c r="J420" s="220">
        <f>ROUND(I420*H420,2)</f>
        <v>0</v>
      </c>
      <c r="K420" s="216" t="s">
        <v>161</v>
      </c>
      <c r="L420" s="45"/>
      <c r="M420" s="221" t="s">
        <v>19</v>
      </c>
      <c r="N420" s="222" t="s">
        <v>43</v>
      </c>
      <c r="O420" s="85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5" t="s">
        <v>256</v>
      </c>
      <c r="AT420" s="225" t="s">
        <v>157</v>
      </c>
      <c r="AU420" s="225" t="s">
        <v>81</v>
      </c>
      <c r="AY420" s="18" t="s">
        <v>154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8" t="s">
        <v>79</v>
      </c>
      <c r="BK420" s="226">
        <f>ROUND(I420*H420,2)</f>
        <v>0</v>
      </c>
      <c r="BL420" s="18" t="s">
        <v>256</v>
      </c>
      <c r="BM420" s="225" t="s">
        <v>1092</v>
      </c>
    </row>
    <row r="421" s="2" customFormat="1">
      <c r="A421" s="39"/>
      <c r="B421" s="40"/>
      <c r="C421" s="41"/>
      <c r="D421" s="227" t="s">
        <v>164</v>
      </c>
      <c r="E421" s="41"/>
      <c r="F421" s="228" t="s">
        <v>660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164</v>
      </c>
      <c r="AU421" s="18" t="s">
        <v>81</v>
      </c>
    </row>
    <row r="422" s="2" customFormat="1">
      <c r="A422" s="39"/>
      <c r="B422" s="40"/>
      <c r="C422" s="41"/>
      <c r="D422" s="232" t="s">
        <v>166</v>
      </c>
      <c r="E422" s="41"/>
      <c r="F422" s="233" t="s">
        <v>661</v>
      </c>
      <c r="G422" s="41"/>
      <c r="H422" s="41"/>
      <c r="I422" s="229"/>
      <c r="J422" s="41"/>
      <c r="K422" s="41"/>
      <c r="L422" s="45"/>
      <c r="M422" s="230"/>
      <c r="N422" s="231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166</v>
      </c>
      <c r="AU422" s="18" t="s">
        <v>81</v>
      </c>
    </row>
    <row r="423" s="12" customFormat="1" ht="22.8" customHeight="1">
      <c r="A423" s="12"/>
      <c r="B423" s="198"/>
      <c r="C423" s="199"/>
      <c r="D423" s="200" t="s">
        <v>71</v>
      </c>
      <c r="E423" s="212" t="s">
        <v>676</v>
      </c>
      <c r="F423" s="212" t="s">
        <v>677</v>
      </c>
      <c r="G423" s="199"/>
      <c r="H423" s="199"/>
      <c r="I423" s="202"/>
      <c r="J423" s="213">
        <f>BK423</f>
        <v>0</v>
      </c>
      <c r="K423" s="199"/>
      <c r="L423" s="204"/>
      <c r="M423" s="205"/>
      <c r="N423" s="206"/>
      <c r="O423" s="206"/>
      <c r="P423" s="207">
        <f>SUM(P424:P462)</f>
        <v>0</v>
      </c>
      <c r="Q423" s="206"/>
      <c r="R423" s="207">
        <f>SUM(R424:R462)</f>
        <v>0.13014000000000001</v>
      </c>
      <c r="S423" s="206"/>
      <c r="T423" s="208">
        <f>SUM(T424:T462)</f>
        <v>0.084000000000000005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9" t="s">
        <v>81</v>
      </c>
      <c r="AT423" s="210" t="s">
        <v>71</v>
      </c>
      <c r="AU423" s="210" t="s">
        <v>79</v>
      </c>
      <c r="AY423" s="209" t="s">
        <v>154</v>
      </c>
      <c r="BK423" s="211">
        <f>SUM(BK424:BK462)</f>
        <v>0</v>
      </c>
    </row>
    <row r="424" s="2" customFormat="1" ht="33" customHeight="1">
      <c r="A424" s="39"/>
      <c r="B424" s="40"/>
      <c r="C424" s="214" t="s">
        <v>637</v>
      </c>
      <c r="D424" s="214" t="s">
        <v>157</v>
      </c>
      <c r="E424" s="215" t="s">
        <v>679</v>
      </c>
      <c r="F424" s="216" t="s">
        <v>680</v>
      </c>
      <c r="G424" s="217" t="s">
        <v>399</v>
      </c>
      <c r="H424" s="218">
        <v>4</v>
      </c>
      <c r="I424" s="219"/>
      <c r="J424" s="220">
        <f>ROUND(I424*H424,2)</f>
        <v>0</v>
      </c>
      <c r="K424" s="216" t="s">
        <v>555</v>
      </c>
      <c r="L424" s="45"/>
      <c r="M424" s="221" t="s">
        <v>19</v>
      </c>
      <c r="N424" s="222" t="s">
        <v>43</v>
      </c>
      <c r="O424" s="85"/>
      <c r="P424" s="223">
        <f>O424*H424</f>
        <v>0</v>
      </c>
      <c r="Q424" s="223">
        <v>0</v>
      </c>
      <c r="R424" s="223">
        <f>Q424*H424</f>
        <v>0</v>
      </c>
      <c r="S424" s="223">
        <v>0.0070000000000000001</v>
      </c>
      <c r="T424" s="224">
        <f>S424*H424</f>
        <v>0.028000000000000001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5" t="s">
        <v>256</v>
      </c>
      <c r="AT424" s="225" t="s">
        <v>157</v>
      </c>
      <c r="AU424" s="225" t="s">
        <v>81</v>
      </c>
      <c r="AY424" s="18" t="s">
        <v>154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8" t="s">
        <v>79</v>
      </c>
      <c r="BK424" s="226">
        <f>ROUND(I424*H424,2)</f>
        <v>0</v>
      </c>
      <c r="BL424" s="18" t="s">
        <v>256</v>
      </c>
      <c r="BM424" s="225" t="s">
        <v>1093</v>
      </c>
    </row>
    <row r="425" s="2" customFormat="1">
      <c r="A425" s="39"/>
      <c r="B425" s="40"/>
      <c r="C425" s="41"/>
      <c r="D425" s="227" t="s">
        <v>164</v>
      </c>
      <c r="E425" s="41"/>
      <c r="F425" s="228" t="s">
        <v>682</v>
      </c>
      <c r="G425" s="41"/>
      <c r="H425" s="41"/>
      <c r="I425" s="229"/>
      <c r="J425" s="41"/>
      <c r="K425" s="41"/>
      <c r="L425" s="45"/>
      <c r="M425" s="230"/>
      <c r="N425" s="231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164</v>
      </c>
      <c r="AU425" s="18" t="s">
        <v>81</v>
      </c>
    </row>
    <row r="426" s="2" customFormat="1">
      <c r="A426" s="39"/>
      <c r="B426" s="40"/>
      <c r="C426" s="41"/>
      <c r="D426" s="232" t="s">
        <v>166</v>
      </c>
      <c r="E426" s="41"/>
      <c r="F426" s="233" t="s">
        <v>683</v>
      </c>
      <c r="G426" s="41"/>
      <c r="H426" s="41"/>
      <c r="I426" s="229"/>
      <c r="J426" s="41"/>
      <c r="K426" s="41"/>
      <c r="L426" s="45"/>
      <c r="M426" s="230"/>
      <c r="N426" s="231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166</v>
      </c>
      <c r="AU426" s="18" t="s">
        <v>81</v>
      </c>
    </row>
    <row r="427" s="2" customFormat="1" ht="24.15" customHeight="1">
      <c r="A427" s="39"/>
      <c r="B427" s="40"/>
      <c r="C427" s="214" t="s">
        <v>644</v>
      </c>
      <c r="D427" s="214" t="s">
        <v>157</v>
      </c>
      <c r="E427" s="215" t="s">
        <v>685</v>
      </c>
      <c r="F427" s="216" t="s">
        <v>686</v>
      </c>
      <c r="G427" s="217" t="s">
        <v>399</v>
      </c>
      <c r="H427" s="218">
        <v>2</v>
      </c>
      <c r="I427" s="219"/>
      <c r="J427" s="220">
        <f>ROUND(I427*H427,2)</f>
        <v>0</v>
      </c>
      <c r="K427" s="216" t="s">
        <v>161</v>
      </c>
      <c r="L427" s="45"/>
      <c r="M427" s="221" t="s">
        <v>19</v>
      </c>
      <c r="N427" s="222" t="s">
        <v>43</v>
      </c>
      <c r="O427" s="85"/>
      <c r="P427" s="223">
        <f>O427*H427</f>
        <v>0</v>
      </c>
      <c r="Q427" s="223">
        <v>0</v>
      </c>
      <c r="R427" s="223">
        <f>Q427*H427</f>
        <v>0</v>
      </c>
      <c r="S427" s="223">
        <v>0.028000000000000001</v>
      </c>
      <c r="T427" s="224">
        <f>S427*H427</f>
        <v>0.056000000000000001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256</v>
      </c>
      <c r="AT427" s="225" t="s">
        <v>157</v>
      </c>
      <c r="AU427" s="225" t="s">
        <v>81</v>
      </c>
      <c r="AY427" s="18" t="s">
        <v>154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79</v>
      </c>
      <c r="BK427" s="226">
        <f>ROUND(I427*H427,2)</f>
        <v>0</v>
      </c>
      <c r="BL427" s="18" t="s">
        <v>256</v>
      </c>
      <c r="BM427" s="225" t="s">
        <v>1094</v>
      </c>
    </row>
    <row r="428" s="2" customFormat="1">
      <c r="A428" s="39"/>
      <c r="B428" s="40"/>
      <c r="C428" s="41"/>
      <c r="D428" s="227" t="s">
        <v>164</v>
      </c>
      <c r="E428" s="41"/>
      <c r="F428" s="228" t="s">
        <v>688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164</v>
      </c>
      <c r="AU428" s="18" t="s">
        <v>81</v>
      </c>
    </row>
    <row r="429" s="2" customFormat="1">
      <c r="A429" s="39"/>
      <c r="B429" s="40"/>
      <c r="C429" s="41"/>
      <c r="D429" s="232" t="s">
        <v>166</v>
      </c>
      <c r="E429" s="41"/>
      <c r="F429" s="233" t="s">
        <v>689</v>
      </c>
      <c r="G429" s="41"/>
      <c r="H429" s="41"/>
      <c r="I429" s="229"/>
      <c r="J429" s="41"/>
      <c r="K429" s="41"/>
      <c r="L429" s="45"/>
      <c r="M429" s="230"/>
      <c r="N429" s="231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166</v>
      </c>
      <c r="AU429" s="18" t="s">
        <v>81</v>
      </c>
    </row>
    <row r="430" s="2" customFormat="1" ht="24.15" customHeight="1">
      <c r="A430" s="39"/>
      <c r="B430" s="40"/>
      <c r="C430" s="214" t="s">
        <v>651</v>
      </c>
      <c r="D430" s="214" t="s">
        <v>157</v>
      </c>
      <c r="E430" s="215" t="s">
        <v>691</v>
      </c>
      <c r="F430" s="216" t="s">
        <v>692</v>
      </c>
      <c r="G430" s="217" t="s">
        <v>399</v>
      </c>
      <c r="H430" s="218">
        <v>2</v>
      </c>
      <c r="I430" s="219"/>
      <c r="J430" s="220">
        <f>ROUND(I430*H430,2)</f>
        <v>0</v>
      </c>
      <c r="K430" s="216" t="s">
        <v>161</v>
      </c>
      <c r="L430" s="45"/>
      <c r="M430" s="221" t="s">
        <v>19</v>
      </c>
      <c r="N430" s="222" t="s">
        <v>43</v>
      </c>
      <c r="O430" s="85"/>
      <c r="P430" s="223">
        <f>O430*H430</f>
        <v>0</v>
      </c>
      <c r="Q430" s="223">
        <v>0</v>
      </c>
      <c r="R430" s="223">
        <f>Q430*H430</f>
        <v>0</v>
      </c>
      <c r="S430" s="223">
        <v>0</v>
      </c>
      <c r="T430" s="22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5" t="s">
        <v>256</v>
      </c>
      <c r="AT430" s="225" t="s">
        <v>157</v>
      </c>
      <c r="AU430" s="225" t="s">
        <v>81</v>
      </c>
      <c r="AY430" s="18" t="s">
        <v>154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79</v>
      </c>
      <c r="BK430" s="226">
        <f>ROUND(I430*H430,2)</f>
        <v>0</v>
      </c>
      <c r="BL430" s="18" t="s">
        <v>256</v>
      </c>
      <c r="BM430" s="225" t="s">
        <v>1095</v>
      </c>
    </row>
    <row r="431" s="2" customFormat="1">
      <c r="A431" s="39"/>
      <c r="B431" s="40"/>
      <c r="C431" s="41"/>
      <c r="D431" s="227" t="s">
        <v>164</v>
      </c>
      <c r="E431" s="41"/>
      <c r="F431" s="228" t="s">
        <v>694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164</v>
      </c>
      <c r="AU431" s="18" t="s">
        <v>81</v>
      </c>
    </row>
    <row r="432" s="2" customFormat="1">
      <c r="A432" s="39"/>
      <c r="B432" s="40"/>
      <c r="C432" s="41"/>
      <c r="D432" s="232" t="s">
        <v>166</v>
      </c>
      <c r="E432" s="41"/>
      <c r="F432" s="233" t="s">
        <v>695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166</v>
      </c>
      <c r="AU432" s="18" t="s">
        <v>81</v>
      </c>
    </row>
    <row r="433" s="2" customFormat="1" ht="24.15" customHeight="1">
      <c r="A433" s="39"/>
      <c r="B433" s="40"/>
      <c r="C433" s="257" t="s">
        <v>656</v>
      </c>
      <c r="D433" s="257" t="s">
        <v>470</v>
      </c>
      <c r="E433" s="258" t="s">
        <v>697</v>
      </c>
      <c r="F433" s="259" t="s">
        <v>698</v>
      </c>
      <c r="G433" s="260" t="s">
        <v>399</v>
      </c>
      <c r="H433" s="261">
        <v>2</v>
      </c>
      <c r="I433" s="262"/>
      <c r="J433" s="263">
        <f>ROUND(I433*H433,2)</f>
        <v>0</v>
      </c>
      <c r="K433" s="259" t="s">
        <v>161</v>
      </c>
      <c r="L433" s="264"/>
      <c r="M433" s="265" t="s">
        <v>19</v>
      </c>
      <c r="N433" s="266" t="s">
        <v>43</v>
      </c>
      <c r="O433" s="85"/>
      <c r="P433" s="223">
        <f>O433*H433</f>
        <v>0</v>
      </c>
      <c r="Q433" s="223">
        <v>0.017000000000000001</v>
      </c>
      <c r="R433" s="223">
        <f>Q433*H433</f>
        <v>0.034000000000000002</v>
      </c>
      <c r="S433" s="223">
        <v>0</v>
      </c>
      <c r="T433" s="22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5" t="s">
        <v>366</v>
      </c>
      <c r="AT433" s="225" t="s">
        <v>470</v>
      </c>
      <c r="AU433" s="225" t="s">
        <v>81</v>
      </c>
      <c r="AY433" s="18" t="s">
        <v>154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8" t="s">
        <v>79</v>
      </c>
      <c r="BK433" s="226">
        <f>ROUND(I433*H433,2)</f>
        <v>0</v>
      </c>
      <c r="BL433" s="18" t="s">
        <v>256</v>
      </c>
      <c r="BM433" s="225" t="s">
        <v>1096</v>
      </c>
    </row>
    <row r="434" s="2" customFormat="1">
      <c r="A434" s="39"/>
      <c r="B434" s="40"/>
      <c r="C434" s="41"/>
      <c r="D434" s="227" t="s">
        <v>164</v>
      </c>
      <c r="E434" s="41"/>
      <c r="F434" s="228" t="s">
        <v>698</v>
      </c>
      <c r="G434" s="41"/>
      <c r="H434" s="41"/>
      <c r="I434" s="229"/>
      <c r="J434" s="41"/>
      <c r="K434" s="41"/>
      <c r="L434" s="45"/>
      <c r="M434" s="230"/>
      <c r="N434" s="231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164</v>
      </c>
      <c r="AU434" s="18" t="s">
        <v>81</v>
      </c>
    </row>
    <row r="435" s="2" customFormat="1">
      <c r="A435" s="39"/>
      <c r="B435" s="40"/>
      <c r="C435" s="41"/>
      <c r="D435" s="227" t="s">
        <v>277</v>
      </c>
      <c r="E435" s="41"/>
      <c r="F435" s="256" t="s">
        <v>700</v>
      </c>
      <c r="G435" s="41"/>
      <c r="H435" s="41"/>
      <c r="I435" s="229"/>
      <c r="J435" s="41"/>
      <c r="K435" s="41"/>
      <c r="L435" s="45"/>
      <c r="M435" s="230"/>
      <c r="N435" s="231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277</v>
      </c>
      <c r="AU435" s="18" t="s">
        <v>81</v>
      </c>
    </row>
    <row r="436" s="2" customFormat="1" ht="16.5" customHeight="1">
      <c r="A436" s="39"/>
      <c r="B436" s="40"/>
      <c r="C436" s="214" t="s">
        <v>664</v>
      </c>
      <c r="D436" s="214" t="s">
        <v>157</v>
      </c>
      <c r="E436" s="215" t="s">
        <v>702</v>
      </c>
      <c r="F436" s="216" t="s">
        <v>703</v>
      </c>
      <c r="G436" s="217" t="s">
        <v>399</v>
      </c>
      <c r="H436" s="218">
        <v>4</v>
      </c>
      <c r="I436" s="219"/>
      <c r="J436" s="220">
        <f>ROUND(I436*H436,2)</f>
        <v>0</v>
      </c>
      <c r="K436" s="216" t="s">
        <v>161</v>
      </c>
      <c r="L436" s="45"/>
      <c r="M436" s="221" t="s">
        <v>19</v>
      </c>
      <c r="N436" s="222" t="s">
        <v>43</v>
      </c>
      <c r="O436" s="85"/>
      <c r="P436" s="223">
        <f>O436*H436</f>
        <v>0</v>
      </c>
      <c r="Q436" s="223">
        <v>0</v>
      </c>
      <c r="R436" s="223">
        <f>Q436*H436</f>
        <v>0</v>
      </c>
      <c r="S436" s="223">
        <v>0</v>
      </c>
      <c r="T436" s="22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5" t="s">
        <v>256</v>
      </c>
      <c r="AT436" s="225" t="s">
        <v>157</v>
      </c>
      <c r="AU436" s="225" t="s">
        <v>81</v>
      </c>
      <c r="AY436" s="18" t="s">
        <v>154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8" t="s">
        <v>79</v>
      </c>
      <c r="BK436" s="226">
        <f>ROUND(I436*H436,2)</f>
        <v>0</v>
      </c>
      <c r="BL436" s="18" t="s">
        <v>256</v>
      </c>
      <c r="BM436" s="225" t="s">
        <v>1097</v>
      </c>
    </row>
    <row r="437" s="2" customFormat="1">
      <c r="A437" s="39"/>
      <c r="B437" s="40"/>
      <c r="C437" s="41"/>
      <c r="D437" s="227" t="s">
        <v>164</v>
      </c>
      <c r="E437" s="41"/>
      <c r="F437" s="228" t="s">
        <v>705</v>
      </c>
      <c r="G437" s="41"/>
      <c r="H437" s="41"/>
      <c r="I437" s="229"/>
      <c r="J437" s="41"/>
      <c r="K437" s="41"/>
      <c r="L437" s="45"/>
      <c r="M437" s="230"/>
      <c r="N437" s="231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164</v>
      </c>
      <c r="AU437" s="18" t="s">
        <v>81</v>
      </c>
    </row>
    <row r="438" s="2" customFormat="1">
      <c r="A438" s="39"/>
      <c r="B438" s="40"/>
      <c r="C438" s="41"/>
      <c r="D438" s="232" t="s">
        <v>166</v>
      </c>
      <c r="E438" s="41"/>
      <c r="F438" s="233" t="s">
        <v>706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166</v>
      </c>
      <c r="AU438" s="18" t="s">
        <v>81</v>
      </c>
    </row>
    <row r="439" s="2" customFormat="1" ht="16.5" customHeight="1">
      <c r="A439" s="39"/>
      <c r="B439" s="40"/>
      <c r="C439" s="257" t="s">
        <v>670</v>
      </c>
      <c r="D439" s="257" t="s">
        <v>470</v>
      </c>
      <c r="E439" s="258" t="s">
        <v>708</v>
      </c>
      <c r="F439" s="259" t="s">
        <v>709</v>
      </c>
      <c r="G439" s="260" t="s">
        <v>399</v>
      </c>
      <c r="H439" s="261">
        <v>4</v>
      </c>
      <c r="I439" s="262"/>
      <c r="J439" s="263">
        <f>ROUND(I439*H439,2)</f>
        <v>0</v>
      </c>
      <c r="K439" s="259" t="s">
        <v>555</v>
      </c>
      <c r="L439" s="264"/>
      <c r="M439" s="265" t="s">
        <v>19</v>
      </c>
      <c r="N439" s="266" t="s">
        <v>43</v>
      </c>
      <c r="O439" s="85"/>
      <c r="P439" s="223">
        <f>O439*H439</f>
        <v>0</v>
      </c>
      <c r="Q439" s="223">
        <v>0.00040000000000000002</v>
      </c>
      <c r="R439" s="223">
        <f>Q439*H439</f>
        <v>0.0016000000000000001</v>
      </c>
      <c r="S439" s="223">
        <v>0</v>
      </c>
      <c r="T439" s="22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5" t="s">
        <v>366</v>
      </c>
      <c r="AT439" s="225" t="s">
        <v>470</v>
      </c>
      <c r="AU439" s="225" t="s">
        <v>81</v>
      </c>
      <c r="AY439" s="18" t="s">
        <v>154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8" t="s">
        <v>79</v>
      </c>
      <c r="BK439" s="226">
        <f>ROUND(I439*H439,2)</f>
        <v>0</v>
      </c>
      <c r="BL439" s="18" t="s">
        <v>256</v>
      </c>
      <c r="BM439" s="225" t="s">
        <v>1098</v>
      </c>
    </row>
    <row r="440" s="2" customFormat="1">
      <c r="A440" s="39"/>
      <c r="B440" s="40"/>
      <c r="C440" s="41"/>
      <c r="D440" s="227" t="s">
        <v>164</v>
      </c>
      <c r="E440" s="41"/>
      <c r="F440" s="228" t="s">
        <v>709</v>
      </c>
      <c r="G440" s="41"/>
      <c r="H440" s="41"/>
      <c r="I440" s="229"/>
      <c r="J440" s="41"/>
      <c r="K440" s="41"/>
      <c r="L440" s="45"/>
      <c r="M440" s="230"/>
      <c r="N440" s="231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164</v>
      </c>
      <c r="AU440" s="18" t="s">
        <v>81</v>
      </c>
    </row>
    <row r="441" s="2" customFormat="1" ht="21.75" customHeight="1">
      <c r="A441" s="39"/>
      <c r="B441" s="40"/>
      <c r="C441" s="214" t="s">
        <v>678</v>
      </c>
      <c r="D441" s="214" t="s">
        <v>157</v>
      </c>
      <c r="E441" s="215" t="s">
        <v>712</v>
      </c>
      <c r="F441" s="216" t="s">
        <v>713</v>
      </c>
      <c r="G441" s="217" t="s">
        <v>399</v>
      </c>
      <c r="H441" s="218">
        <v>2</v>
      </c>
      <c r="I441" s="219"/>
      <c r="J441" s="220">
        <f>ROUND(I441*H441,2)</f>
        <v>0</v>
      </c>
      <c r="K441" s="216" t="s">
        <v>161</v>
      </c>
      <c r="L441" s="45"/>
      <c r="M441" s="221" t="s">
        <v>19</v>
      </c>
      <c r="N441" s="222" t="s">
        <v>43</v>
      </c>
      <c r="O441" s="85"/>
      <c r="P441" s="223">
        <f>O441*H441</f>
        <v>0</v>
      </c>
      <c r="Q441" s="223">
        <v>0</v>
      </c>
      <c r="R441" s="223">
        <f>Q441*H441</f>
        <v>0</v>
      </c>
      <c r="S441" s="223">
        <v>0</v>
      </c>
      <c r="T441" s="22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5" t="s">
        <v>256</v>
      </c>
      <c r="AT441" s="225" t="s">
        <v>157</v>
      </c>
      <c r="AU441" s="225" t="s">
        <v>81</v>
      </c>
      <c r="AY441" s="18" t="s">
        <v>154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8" t="s">
        <v>79</v>
      </c>
      <c r="BK441" s="226">
        <f>ROUND(I441*H441,2)</f>
        <v>0</v>
      </c>
      <c r="BL441" s="18" t="s">
        <v>256</v>
      </c>
      <c r="BM441" s="225" t="s">
        <v>1099</v>
      </c>
    </row>
    <row r="442" s="2" customFormat="1">
      <c r="A442" s="39"/>
      <c r="B442" s="40"/>
      <c r="C442" s="41"/>
      <c r="D442" s="227" t="s">
        <v>164</v>
      </c>
      <c r="E442" s="41"/>
      <c r="F442" s="228" t="s">
        <v>715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164</v>
      </c>
      <c r="AU442" s="18" t="s">
        <v>81</v>
      </c>
    </row>
    <row r="443" s="2" customFormat="1">
      <c r="A443" s="39"/>
      <c r="B443" s="40"/>
      <c r="C443" s="41"/>
      <c r="D443" s="232" t="s">
        <v>166</v>
      </c>
      <c r="E443" s="41"/>
      <c r="F443" s="233" t="s">
        <v>716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166</v>
      </c>
      <c r="AU443" s="18" t="s">
        <v>81</v>
      </c>
    </row>
    <row r="444" s="2" customFormat="1" ht="16.5" customHeight="1">
      <c r="A444" s="39"/>
      <c r="B444" s="40"/>
      <c r="C444" s="257" t="s">
        <v>684</v>
      </c>
      <c r="D444" s="257" t="s">
        <v>470</v>
      </c>
      <c r="E444" s="258" t="s">
        <v>718</v>
      </c>
      <c r="F444" s="259" t="s">
        <v>719</v>
      </c>
      <c r="G444" s="260" t="s">
        <v>399</v>
      </c>
      <c r="H444" s="261">
        <v>2</v>
      </c>
      <c r="I444" s="262"/>
      <c r="J444" s="263">
        <f>ROUND(I444*H444,2)</f>
        <v>0</v>
      </c>
      <c r="K444" s="259" t="s">
        <v>161</v>
      </c>
      <c r="L444" s="264"/>
      <c r="M444" s="265" t="s">
        <v>19</v>
      </c>
      <c r="N444" s="266" t="s">
        <v>43</v>
      </c>
      <c r="O444" s="85"/>
      <c r="P444" s="223">
        <f>O444*H444</f>
        <v>0</v>
      </c>
      <c r="Q444" s="223">
        <v>0.0022000000000000001</v>
      </c>
      <c r="R444" s="223">
        <f>Q444*H444</f>
        <v>0.0044000000000000003</v>
      </c>
      <c r="S444" s="223">
        <v>0</v>
      </c>
      <c r="T444" s="22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5" t="s">
        <v>366</v>
      </c>
      <c r="AT444" s="225" t="s">
        <v>470</v>
      </c>
      <c r="AU444" s="225" t="s">
        <v>81</v>
      </c>
      <c r="AY444" s="18" t="s">
        <v>154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8" t="s">
        <v>79</v>
      </c>
      <c r="BK444" s="226">
        <f>ROUND(I444*H444,2)</f>
        <v>0</v>
      </c>
      <c r="BL444" s="18" t="s">
        <v>256</v>
      </c>
      <c r="BM444" s="225" t="s">
        <v>1100</v>
      </c>
    </row>
    <row r="445" s="2" customFormat="1">
      <c r="A445" s="39"/>
      <c r="B445" s="40"/>
      <c r="C445" s="41"/>
      <c r="D445" s="227" t="s">
        <v>164</v>
      </c>
      <c r="E445" s="41"/>
      <c r="F445" s="228" t="s">
        <v>719</v>
      </c>
      <c r="G445" s="41"/>
      <c r="H445" s="41"/>
      <c r="I445" s="229"/>
      <c r="J445" s="41"/>
      <c r="K445" s="41"/>
      <c r="L445" s="45"/>
      <c r="M445" s="230"/>
      <c r="N445" s="231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164</v>
      </c>
      <c r="AU445" s="18" t="s">
        <v>81</v>
      </c>
    </row>
    <row r="446" s="2" customFormat="1" ht="24.15" customHeight="1">
      <c r="A446" s="39"/>
      <c r="B446" s="40"/>
      <c r="C446" s="214" t="s">
        <v>690</v>
      </c>
      <c r="D446" s="214" t="s">
        <v>157</v>
      </c>
      <c r="E446" s="215" t="s">
        <v>722</v>
      </c>
      <c r="F446" s="216" t="s">
        <v>723</v>
      </c>
      <c r="G446" s="217" t="s">
        <v>265</v>
      </c>
      <c r="H446" s="218">
        <v>10.4</v>
      </c>
      <c r="I446" s="219"/>
      <c r="J446" s="220">
        <f>ROUND(I446*H446,2)</f>
        <v>0</v>
      </c>
      <c r="K446" s="216" t="s">
        <v>161</v>
      </c>
      <c r="L446" s="45"/>
      <c r="M446" s="221" t="s">
        <v>19</v>
      </c>
      <c r="N446" s="222" t="s">
        <v>43</v>
      </c>
      <c r="O446" s="85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256</v>
      </c>
      <c r="AT446" s="225" t="s">
        <v>157</v>
      </c>
      <c r="AU446" s="225" t="s">
        <v>81</v>
      </c>
      <c r="AY446" s="18" t="s">
        <v>154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79</v>
      </c>
      <c r="BK446" s="226">
        <f>ROUND(I446*H446,2)</f>
        <v>0</v>
      </c>
      <c r="BL446" s="18" t="s">
        <v>256</v>
      </c>
      <c r="BM446" s="225" t="s">
        <v>1101</v>
      </c>
    </row>
    <row r="447" s="2" customFormat="1">
      <c r="A447" s="39"/>
      <c r="B447" s="40"/>
      <c r="C447" s="41"/>
      <c r="D447" s="227" t="s">
        <v>164</v>
      </c>
      <c r="E447" s="41"/>
      <c r="F447" s="228" t="s">
        <v>725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164</v>
      </c>
      <c r="AU447" s="18" t="s">
        <v>81</v>
      </c>
    </row>
    <row r="448" s="2" customFormat="1">
      <c r="A448" s="39"/>
      <c r="B448" s="40"/>
      <c r="C448" s="41"/>
      <c r="D448" s="232" t="s">
        <v>166</v>
      </c>
      <c r="E448" s="41"/>
      <c r="F448" s="233" t="s">
        <v>726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166</v>
      </c>
      <c r="AU448" s="18" t="s">
        <v>81</v>
      </c>
    </row>
    <row r="449" s="13" customFormat="1">
      <c r="A449" s="13"/>
      <c r="B449" s="234"/>
      <c r="C449" s="235"/>
      <c r="D449" s="227" t="s">
        <v>168</v>
      </c>
      <c r="E449" s="236" t="s">
        <v>19</v>
      </c>
      <c r="F449" s="237" t="s">
        <v>1102</v>
      </c>
      <c r="G449" s="235"/>
      <c r="H449" s="238">
        <v>7.7999999999999998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168</v>
      </c>
      <c r="AU449" s="244" t="s">
        <v>81</v>
      </c>
      <c r="AV449" s="13" t="s">
        <v>81</v>
      </c>
      <c r="AW449" s="13" t="s">
        <v>33</v>
      </c>
      <c r="AX449" s="13" t="s">
        <v>72</v>
      </c>
      <c r="AY449" s="244" t="s">
        <v>154</v>
      </c>
    </row>
    <row r="450" s="13" customFormat="1">
      <c r="A450" s="13"/>
      <c r="B450" s="234"/>
      <c r="C450" s="235"/>
      <c r="D450" s="227" t="s">
        <v>168</v>
      </c>
      <c r="E450" s="236" t="s">
        <v>19</v>
      </c>
      <c r="F450" s="237" t="s">
        <v>1103</v>
      </c>
      <c r="G450" s="235"/>
      <c r="H450" s="238">
        <v>2.6000000000000001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168</v>
      </c>
      <c r="AU450" s="244" t="s">
        <v>81</v>
      </c>
      <c r="AV450" s="13" t="s">
        <v>81</v>
      </c>
      <c r="AW450" s="13" t="s">
        <v>33</v>
      </c>
      <c r="AX450" s="13" t="s">
        <v>72</v>
      </c>
      <c r="AY450" s="244" t="s">
        <v>154</v>
      </c>
    </row>
    <row r="451" s="14" customFormat="1">
      <c r="A451" s="14"/>
      <c r="B451" s="245"/>
      <c r="C451" s="246"/>
      <c r="D451" s="227" t="s">
        <v>168</v>
      </c>
      <c r="E451" s="247" t="s">
        <v>19</v>
      </c>
      <c r="F451" s="248" t="s">
        <v>171</v>
      </c>
      <c r="G451" s="246"/>
      <c r="H451" s="249">
        <v>10.4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168</v>
      </c>
      <c r="AU451" s="255" t="s">
        <v>81</v>
      </c>
      <c r="AV451" s="14" t="s">
        <v>162</v>
      </c>
      <c r="AW451" s="14" t="s">
        <v>33</v>
      </c>
      <c r="AX451" s="14" t="s">
        <v>79</v>
      </c>
      <c r="AY451" s="255" t="s">
        <v>154</v>
      </c>
    </row>
    <row r="452" s="2" customFormat="1" ht="24.15" customHeight="1">
      <c r="A452" s="39"/>
      <c r="B452" s="40"/>
      <c r="C452" s="257" t="s">
        <v>696</v>
      </c>
      <c r="D452" s="257" t="s">
        <v>470</v>
      </c>
      <c r="E452" s="258" t="s">
        <v>729</v>
      </c>
      <c r="F452" s="259" t="s">
        <v>730</v>
      </c>
      <c r="G452" s="260" t="s">
        <v>265</v>
      </c>
      <c r="H452" s="261">
        <v>12.48</v>
      </c>
      <c r="I452" s="262"/>
      <c r="J452" s="263">
        <f>ROUND(I452*H452,2)</f>
        <v>0</v>
      </c>
      <c r="K452" s="259" t="s">
        <v>161</v>
      </c>
      <c r="L452" s="264"/>
      <c r="M452" s="265" t="s">
        <v>19</v>
      </c>
      <c r="N452" s="266" t="s">
        <v>43</v>
      </c>
      <c r="O452" s="85"/>
      <c r="P452" s="223">
        <f>O452*H452</f>
        <v>0</v>
      </c>
      <c r="Q452" s="223">
        <v>0.0070000000000000001</v>
      </c>
      <c r="R452" s="223">
        <f>Q452*H452</f>
        <v>0.087360000000000007</v>
      </c>
      <c r="S452" s="223">
        <v>0</v>
      </c>
      <c r="T452" s="22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366</v>
      </c>
      <c r="AT452" s="225" t="s">
        <v>470</v>
      </c>
      <c r="AU452" s="225" t="s">
        <v>81</v>
      </c>
      <c r="AY452" s="18" t="s">
        <v>154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79</v>
      </c>
      <c r="BK452" s="226">
        <f>ROUND(I452*H452,2)</f>
        <v>0</v>
      </c>
      <c r="BL452" s="18" t="s">
        <v>256</v>
      </c>
      <c r="BM452" s="225" t="s">
        <v>1104</v>
      </c>
    </row>
    <row r="453" s="2" customFormat="1">
      <c r="A453" s="39"/>
      <c r="B453" s="40"/>
      <c r="C453" s="41"/>
      <c r="D453" s="227" t="s">
        <v>164</v>
      </c>
      <c r="E453" s="41"/>
      <c r="F453" s="228" t="s">
        <v>730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164</v>
      </c>
      <c r="AU453" s="18" t="s">
        <v>81</v>
      </c>
    </row>
    <row r="454" s="13" customFormat="1">
      <c r="A454" s="13"/>
      <c r="B454" s="234"/>
      <c r="C454" s="235"/>
      <c r="D454" s="227" t="s">
        <v>168</v>
      </c>
      <c r="E454" s="236" t="s">
        <v>19</v>
      </c>
      <c r="F454" s="237" t="s">
        <v>732</v>
      </c>
      <c r="G454" s="235"/>
      <c r="H454" s="238">
        <v>12.48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168</v>
      </c>
      <c r="AU454" s="244" t="s">
        <v>81</v>
      </c>
      <c r="AV454" s="13" t="s">
        <v>81</v>
      </c>
      <c r="AW454" s="13" t="s">
        <v>33</v>
      </c>
      <c r="AX454" s="13" t="s">
        <v>79</v>
      </c>
      <c r="AY454" s="244" t="s">
        <v>154</v>
      </c>
    </row>
    <row r="455" s="2" customFormat="1" ht="24.15" customHeight="1">
      <c r="A455" s="39"/>
      <c r="B455" s="40"/>
      <c r="C455" s="214" t="s">
        <v>701</v>
      </c>
      <c r="D455" s="214" t="s">
        <v>157</v>
      </c>
      <c r="E455" s="215" t="s">
        <v>734</v>
      </c>
      <c r="F455" s="216" t="s">
        <v>735</v>
      </c>
      <c r="G455" s="217" t="s">
        <v>399</v>
      </c>
      <c r="H455" s="218">
        <v>2</v>
      </c>
      <c r="I455" s="219"/>
      <c r="J455" s="220">
        <f>ROUND(I455*H455,2)</f>
        <v>0</v>
      </c>
      <c r="K455" s="216" t="s">
        <v>161</v>
      </c>
      <c r="L455" s="45"/>
      <c r="M455" s="221" t="s">
        <v>19</v>
      </c>
      <c r="N455" s="222" t="s">
        <v>43</v>
      </c>
      <c r="O455" s="85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5" t="s">
        <v>256</v>
      </c>
      <c r="AT455" s="225" t="s">
        <v>157</v>
      </c>
      <c r="AU455" s="225" t="s">
        <v>81</v>
      </c>
      <c r="AY455" s="18" t="s">
        <v>154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79</v>
      </c>
      <c r="BK455" s="226">
        <f>ROUND(I455*H455,2)</f>
        <v>0</v>
      </c>
      <c r="BL455" s="18" t="s">
        <v>256</v>
      </c>
      <c r="BM455" s="225" t="s">
        <v>1105</v>
      </c>
    </row>
    <row r="456" s="2" customFormat="1">
      <c r="A456" s="39"/>
      <c r="B456" s="40"/>
      <c r="C456" s="41"/>
      <c r="D456" s="227" t="s">
        <v>164</v>
      </c>
      <c r="E456" s="41"/>
      <c r="F456" s="228" t="s">
        <v>737</v>
      </c>
      <c r="G456" s="41"/>
      <c r="H456" s="41"/>
      <c r="I456" s="229"/>
      <c r="J456" s="41"/>
      <c r="K456" s="41"/>
      <c r="L456" s="45"/>
      <c r="M456" s="230"/>
      <c r="N456" s="231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164</v>
      </c>
      <c r="AU456" s="18" t="s">
        <v>81</v>
      </c>
    </row>
    <row r="457" s="2" customFormat="1">
      <c r="A457" s="39"/>
      <c r="B457" s="40"/>
      <c r="C457" s="41"/>
      <c r="D457" s="232" t="s">
        <v>166</v>
      </c>
      <c r="E457" s="41"/>
      <c r="F457" s="233" t="s">
        <v>738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166</v>
      </c>
      <c r="AU457" s="18" t="s">
        <v>81</v>
      </c>
    </row>
    <row r="458" s="2" customFormat="1" ht="24.15" customHeight="1">
      <c r="A458" s="39"/>
      <c r="B458" s="40"/>
      <c r="C458" s="257" t="s">
        <v>707</v>
      </c>
      <c r="D458" s="257" t="s">
        <v>470</v>
      </c>
      <c r="E458" s="258" t="s">
        <v>740</v>
      </c>
      <c r="F458" s="259" t="s">
        <v>741</v>
      </c>
      <c r="G458" s="260" t="s">
        <v>399</v>
      </c>
      <c r="H458" s="261">
        <v>2</v>
      </c>
      <c r="I458" s="262"/>
      <c r="J458" s="263">
        <f>ROUND(I458*H458,2)</f>
        <v>0</v>
      </c>
      <c r="K458" s="259" t="s">
        <v>161</v>
      </c>
      <c r="L458" s="264"/>
      <c r="M458" s="265" t="s">
        <v>19</v>
      </c>
      <c r="N458" s="266" t="s">
        <v>43</v>
      </c>
      <c r="O458" s="85"/>
      <c r="P458" s="223">
        <f>O458*H458</f>
        <v>0</v>
      </c>
      <c r="Q458" s="223">
        <v>0.00139</v>
      </c>
      <c r="R458" s="223">
        <f>Q458*H458</f>
        <v>0.0027799999999999999</v>
      </c>
      <c r="S458" s="223">
        <v>0</v>
      </c>
      <c r="T458" s="22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5" t="s">
        <v>366</v>
      </c>
      <c r="AT458" s="225" t="s">
        <v>470</v>
      </c>
      <c r="AU458" s="225" t="s">
        <v>81</v>
      </c>
      <c r="AY458" s="18" t="s">
        <v>154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8" t="s">
        <v>79</v>
      </c>
      <c r="BK458" s="226">
        <f>ROUND(I458*H458,2)</f>
        <v>0</v>
      </c>
      <c r="BL458" s="18" t="s">
        <v>256</v>
      </c>
      <c r="BM458" s="225" t="s">
        <v>1106</v>
      </c>
    </row>
    <row r="459" s="2" customFormat="1">
      <c r="A459" s="39"/>
      <c r="B459" s="40"/>
      <c r="C459" s="41"/>
      <c r="D459" s="227" t="s">
        <v>164</v>
      </c>
      <c r="E459" s="41"/>
      <c r="F459" s="228" t="s">
        <v>741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164</v>
      </c>
      <c r="AU459" s="18" t="s">
        <v>81</v>
      </c>
    </row>
    <row r="460" s="2" customFormat="1" ht="24.15" customHeight="1">
      <c r="A460" s="39"/>
      <c r="B460" s="40"/>
      <c r="C460" s="214" t="s">
        <v>711</v>
      </c>
      <c r="D460" s="214" t="s">
        <v>157</v>
      </c>
      <c r="E460" s="215" t="s">
        <v>744</v>
      </c>
      <c r="F460" s="216" t="s">
        <v>745</v>
      </c>
      <c r="G460" s="217" t="s">
        <v>356</v>
      </c>
      <c r="H460" s="218">
        <v>0.13</v>
      </c>
      <c r="I460" s="219"/>
      <c r="J460" s="220">
        <f>ROUND(I460*H460,2)</f>
        <v>0</v>
      </c>
      <c r="K460" s="216" t="s">
        <v>161</v>
      </c>
      <c r="L460" s="45"/>
      <c r="M460" s="221" t="s">
        <v>19</v>
      </c>
      <c r="N460" s="222" t="s">
        <v>43</v>
      </c>
      <c r="O460" s="85"/>
      <c r="P460" s="223">
        <f>O460*H460</f>
        <v>0</v>
      </c>
      <c r="Q460" s="223">
        <v>0</v>
      </c>
      <c r="R460" s="223">
        <f>Q460*H460</f>
        <v>0</v>
      </c>
      <c r="S460" s="223">
        <v>0</v>
      </c>
      <c r="T460" s="22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5" t="s">
        <v>256</v>
      </c>
      <c r="AT460" s="225" t="s">
        <v>157</v>
      </c>
      <c r="AU460" s="225" t="s">
        <v>81</v>
      </c>
      <c r="AY460" s="18" t="s">
        <v>154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8" t="s">
        <v>79</v>
      </c>
      <c r="BK460" s="226">
        <f>ROUND(I460*H460,2)</f>
        <v>0</v>
      </c>
      <c r="BL460" s="18" t="s">
        <v>256</v>
      </c>
      <c r="BM460" s="225" t="s">
        <v>1107</v>
      </c>
    </row>
    <row r="461" s="2" customFormat="1">
      <c r="A461" s="39"/>
      <c r="B461" s="40"/>
      <c r="C461" s="41"/>
      <c r="D461" s="227" t="s">
        <v>164</v>
      </c>
      <c r="E461" s="41"/>
      <c r="F461" s="228" t="s">
        <v>747</v>
      </c>
      <c r="G461" s="41"/>
      <c r="H461" s="41"/>
      <c r="I461" s="229"/>
      <c r="J461" s="41"/>
      <c r="K461" s="41"/>
      <c r="L461" s="45"/>
      <c r="M461" s="230"/>
      <c r="N461" s="231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164</v>
      </c>
      <c r="AU461" s="18" t="s">
        <v>81</v>
      </c>
    </row>
    <row r="462" s="2" customFormat="1">
      <c r="A462" s="39"/>
      <c r="B462" s="40"/>
      <c r="C462" s="41"/>
      <c r="D462" s="232" t="s">
        <v>166</v>
      </c>
      <c r="E462" s="41"/>
      <c r="F462" s="233" t="s">
        <v>748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166</v>
      </c>
      <c r="AU462" s="18" t="s">
        <v>81</v>
      </c>
    </row>
    <row r="463" s="12" customFormat="1" ht="22.8" customHeight="1">
      <c r="A463" s="12"/>
      <c r="B463" s="198"/>
      <c r="C463" s="199"/>
      <c r="D463" s="200" t="s">
        <v>71</v>
      </c>
      <c r="E463" s="212" t="s">
        <v>749</v>
      </c>
      <c r="F463" s="212" t="s">
        <v>750</v>
      </c>
      <c r="G463" s="199"/>
      <c r="H463" s="199"/>
      <c r="I463" s="202"/>
      <c r="J463" s="213">
        <f>BK463</f>
        <v>0</v>
      </c>
      <c r="K463" s="199"/>
      <c r="L463" s="204"/>
      <c r="M463" s="205"/>
      <c r="N463" s="206"/>
      <c r="O463" s="206"/>
      <c r="P463" s="207">
        <f>SUM(P464:P521)</f>
        <v>0</v>
      </c>
      <c r="Q463" s="206"/>
      <c r="R463" s="207">
        <f>SUM(R464:R521)</f>
        <v>0.91913665</v>
      </c>
      <c r="S463" s="206"/>
      <c r="T463" s="208">
        <f>SUM(T464:T521)</f>
        <v>0.26718600000000003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9" t="s">
        <v>81</v>
      </c>
      <c r="AT463" s="210" t="s">
        <v>71</v>
      </c>
      <c r="AU463" s="210" t="s">
        <v>79</v>
      </c>
      <c r="AY463" s="209" t="s">
        <v>154</v>
      </c>
      <c r="BK463" s="211">
        <f>SUM(BK464:BK521)</f>
        <v>0</v>
      </c>
    </row>
    <row r="464" s="2" customFormat="1" ht="24.15" customHeight="1">
      <c r="A464" s="39"/>
      <c r="B464" s="40"/>
      <c r="C464" s="214" t="s">
        <v>717</v>
      </c>
      <c r="D464" s="214" t="s">
        <v>157</v>
      </c>
      <c r="E464" s="215" t="s">
        <v>752</v>
      </c>
      <c r="F464" s="216" t="s">
        <v>753</v>
      </c>
      <c r="G464" s="217" t="s">
        <v>160</v>
      </c>
      <c r="H464" s="218">
        <v>84.799999999999997</v>
      </c>
      <c r="I464" s="219"/>
      <c r="J464" s="220">
        <f>ROUND(I464*H464,2)</f>
        <v>0</v>
      </c>
      <c r="K464" s="216" t="s">
        <v>161</v>
      </c>
      <c r="L464" s="45"/>
      <c r="M464" s="221" t="s">
        <v>19</v>
      </c>
      <c r="N464" s="222" t="s">
        <v>43</v>
      </c>
      <c r="O464" s="85"/>
      <c r="P464" s="223">
        <f>O464*H464</f>
        <v>0</v>
      </c>
      <c r="Q464" s="223">
        <v>0</v>
      </c>
      <c r="R464" s="223">
        <f>Q464*H464</f>
        <v>0</v>
      </c>
      <c r="S464" s="223">
        <v>0.0030000000000000001</v>
      </c>
      <c r="T464" s="224">
        <f>S464*H464</f>
        <v>0.25440000000000002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5" t="s">
        <v>256</v>
      </c>
      <c r="AT464" s="225" t="s">
        <v>157</v>
      </c>
      <c r="AU464" s="225" t="s">
        <v>81</v>
      </c>
      <c r="AY464" s="18" t="s">
        <v>154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8" t="s">
        <v>79</v>
      </c>
      <c r="BK464" s="226">
        <f>ROUND(I464*H464,2)</f>
        <v>0</v>
      </c>
      <c r="BL464" s="18" t="s">
        <v>256</v>
      </c>
      <c r="BM464" s="225" t="s">
        <v>1108</v>
      </c>
    </row>
    <row r="465" s="2" customFormat="1">
      <c r="A465" s="39"/>
      <c r="B465" s="40"/>
      <c r="C465" s="41"/>
      <c r="D465" s="227" t="s">
        <v>164</v>
      </c>
      <c r="E465" s="41"/>
      <c r="F465" s="228" t="s">
        <v>755</v>
      </c>
      <c r="G465" s="41"/>
      <c r="H465" s="41"/>
      <c r="I465" s="229"/>
      <c r="J465" s="41"/>
      <c r="K465" s="41"/>
      <c r="L465" s="45"/>
      <c r="M465" s="230"/>
      <c r="N465" s="231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164</v>
      </c>
      <c r="AU465" s="18" t="s">
        <v>81</v>
      </c>
    </row>
    <row r="466" s="2" customFormat="1">
      <c r="A466" s="39"/>
      <c r="B466" s="40"/>
      <c r="C466" s="41"/>
      <c r="D466" s="232" t="s">
        <v>166</v>
      </c>
      <c r="E466" s="41"/>
      <c r="F466" s="233" t="s">
        <v>756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166</v>
      </c>
      <c r="AU466" s="18" t="s">
        <v>81</v>
      </c>
    </row>
    <row r="467" s="13" customFormat="1">
      <c r="A467" s="13"/>
      <c r="B467" s="234"/>
      <c r="C467" s="235"/>
      <c r="D467" s="227" t="s">
        <v>168</v>
      </c>
      <c r="E467" s="236" t="s">
        <v>19</v>
      </c>
      <c r="F467" s="237" t="s">
        <v>979</v>
      </c>
      <c r="G467" s="235"/>
      <c r="H467" s="238">
        <v>84.799999999999997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168</v>
      </c>
      <c r="AU467" s="244" t="s">
        <v>81</v>
      </c>
      <c r="AV467" s="13" t="s">
        <v>81</v>
      </c>
      <c r="AW467" s="13" t="s">
        <v>33</v>
      </c>
      <c r="AX467" s="13" t="s">
        <v>72</v>
      </c>
      <c r="AY467" s="244" t="s">
        <v>154</v>
      </c>
    </row>
    <row r="468" s="14" customFormat="1">
      <c r="A468" s="14"/>
      <c r="B468" s="245"/>
      <c r="C468" s="246"/>
      <c r="D468" s="227" t="s">
        <v>168</v>
      </c>
      <c r="E468" s="247" t="s">
        <v>19</v>
      </c>
      <c r="F468" s="248" t="s">
        <v>171</v>
      </c>
      <c r="G468" s="246"/>
      <c r="H468" s="249">
        <v>84.799999999999997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168</v>
      </c>
      <c r="AU468" s="255" t="s">
        <v>81</v>
      </c>
      <c r="AV468" s="14" t="s">
        <v>162</v>
      </c>
      <c r="AW468" s="14" t="s">
        <v>33</v>
      </c>
      <c r="AX468" s="14" t="s">
        <v>79</v>
      </c>
      <c r="AY468" s="255" t="s">
        <v>154</v>
      </c>
    </row>
    <row r="469" s="2" customFormat="1" ht="21.75" customHeight="1">
      <c r="A469" s="39"/>
      <c r="B469" s="40"/>
      <c r="C469" s="214" t="s">
        <v>721</v>
      </c>
      <c r="D469" s="214" t="s">
        <v>157</v>
      </c>
      <c r="E469" s="215" t="s">
        <v>758</v>
      </c>
      <c r="F469" s="216" t="s">
        <v>759</v>
      </c>
      <c r="G469" s="217" t="s">
        <v>265</v>
      </c>
      <c r="H469" s="218">
        <v>42.619999999999997</v>
      </c>
      <c r="I469" s="219"/>
      <c r="J469" s="220">
        <f>ROUND(I469*H469,2)</f>
        <v>0</v>
      </c>
      <c r="K469" s="216" t="s">
        <v>161</v>
      </c>
      <c r="L469" s="45"/>
      <c r="M469" s="221" t="s">
        <v>19</v>
      </c>
      <c r="N469" s="222" t="s">
        <v>43</v>
      </c>
      <c r="O469" s="85"/>
      <c r="P469" s="223">
        <f>O469*H469</f>
        <v>0</v>
      </c>
      <c r="Q469" s="223">
        <v>0</v>
      </c>
      <c r="R469" s="223">
        <f>Q469*H469</f>
        <v>0</v>
      </c>
      <c r="S469" s="223">
        <v>0.00029999999999999997</v>
      </c>
      <c r="T469" s="224">
        <f>S469*H469</f>
        <v>0.012785999999999999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256</v>
      </c>
      <c r="AT469" s="225" t="s">
        <v>157</v>
      </c>
      <c r="AU469" s="225" t="s">
        <v>81</v>
      </c>
      <c r="AY469" s="18" t="s">
        <v>154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79</v>
      </c>
      <c r="BK469" s="226">
        <f>ROUND(I469*H469,2)</f>
        <v>0</v>
      </c>
      <c r="BL469" s="18" t="s">
        <v>256</v>
      </c>
      <c r="BM469" s="225" t="s">
        <v>1109</v>
      </c>
    </row>
    <row r="470" s="2" customFormat="1">
      <c r="A470" s="39"/>
      <c r="B470" s="40"/>
      <c r="C470" s="41"/>
      <c r="D470" s="227" t="s">
        <v>164</v>
      </c>
      <c r="E470" s="41"/>
      <c r="F470" s="228" t="s">
        <v>761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164</v>
      </c>
      <c r="AU470" s="18" t="s">
        <v>81</v>
      </c>
    </row>
    <row r="471" s="2" customFormat="1">
      <c r="A471" s="39"/>
      <c r="B471" s="40"/>
      <c r="C471" s="41"/>
      <c r="D471" s="232" t="s">
        <v>166</v>
      </c>
      <c r="E471" s="41"/>
      <c r="F471" s="233" t="s">
        <v>762</v>
      </c>
      <c r="G471" s="41"/>
      <c r="H471" s="41"/>
      <c r="I471" s="229"/>
      <c r="J471" s="41"/>
      <c r="K471" s="41"/>
      <c r="L471" s="45"/>
      <c r="M471" s="230"/>
      <c r="N471" s="231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166</v>
      </c>
      <c r="AU471" s="18" t="s">
        <v>81</v>
      </c>
    </row>
    <row r="472" s="13" customFormat="1">
      <c r="A472" s="13"/>
      <c r="B472" s="234"/>
      <c r="C472" s="235"/>
      <c r="D472" s="227" t="s">
        <v>168</v>
      </c>
      <c r="E472" s="236" t="s">
        <v>19</v>
      </c>
      <c r="F472" s="237" t="s">
        <v>1110</v>
      </c>
      <c r="G472" s="235"/>
      <c r="H472" s="238">
        <v>42.619999999999997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168</v>
      </c>
      <c r="AU472" s="244" t="s">
        <v>81</v>
      </c>
      <c r="AV472" s="13" t="s">
        <v>81</v>
      </c>
      <c r="AW472" s="13" t="s">
        <v>33</v>
      </c>
      <c r="AX472" s="13" t="s">
        <v>72</v>
      </c>
      <c r="AY472" s="244" t="s">
        <v>154</v>
      </c>
    </row>
    <row r="473" s="14" customFormat="1">
      <c r="A473" s="14"/>
      <c r="B473" s="245"/>
      <c r="C473" s="246"/>
      <c r="D473" s="227" t="s">
        <v>168</v>
      </c>
      <c r="E473" s="247" t="s">
        <v>19</v>
      </c>
      <c r="F473" s="248" t="s">
        <v>171</v>
      </c>
      <c r="G473" s="246"/>
      <c r="H473" s="249">
        <v>42.619999999999997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168</v>
      </c>
      <c r="AU473" s="255" t="s">
        <v>81</v>
      </c>
      <c r="AV473" s="14" t="s">
        <v>162</v>
      </c>
      <c r="AW473" s="14" t="s">
        <v>33</v>
      </c>
      <c r="AX473" s="14" t="s">
        <v>79</v>
      </c>
      <c r="AY473" s="255" t="s">
        <v>154</v>
      </c>
    </row>
    <row r="474" s="2" customFormat="1" ht="16.5" customHeight="1">
      <c r="A474" s="39"/>
      <c r="B474" s="40"/>
      <c r="C474" s="214" t="s">
        <v>728</v>
      </c>
      <c r="D474" s="214" t="s">
        <v>157</v>
      </c>
      <c r="E474" s="215" t="s">
        <v>765</v>
      </c>
      <c r="F474" s="216" t="s">
        <v>766</v>
      </c>
      <c r="G474" s="217" t="s">
        <v>160</v>
      </c>
      <c r="H474" s="218">
        <v>84.799999999999997</v>
      </c>
      <c r="I474" s="219"/>
      <c r="J474" s="220">
        <f>ROUND(I474*H474,2)</f>
        <v>0</v>
      </c>
      <c r="K474" s="216" t="s">
        <v>161</v>
      </c>
      <c r="L474" s="45"/>
      <c r="M474" s="221" t="s">
        <v>19</v>
      </c>
      <c r="N474" s="222" t="s">
        <v>43</v>
      </c>
      <c r="O474" s="85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5" t="s">
        <v>256</v>
      </c>
      <c r="AT474" s="225" t="s">
        <v>157</v>
      </c>
      <c r="AU474" s="225" t="s">
        <v>81</v>
      </c>
      <c r="AY474" s="18" t="s">
        <v>154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8" t="s">
        <v>79</v>
      </c>
      <c r="BK474" s="226">
        <f>ROUND(I474*H474,2)</f>
        <v>0</v>
      </c>
      <c r="BL474" s="18" t="s">
        <v>256</v>
      </c>
      <c r="BM474" s="225" t="s">
        <v>1111</v>
      </c>
    </row>
    <row r="475" s="2" customFormat="1">
      <c r="A475" s="39"/>
      <c r="B475" s="40"/>
      <c r="C475" s="41"/>
      <c r="D475" s="227" t="s">
        <v>164</v>
      </c>
      <c r="E475" s="41"/>
      <c r="F475" s="228" t="s">
        <v>768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164</v>
      </c>
      <c r="AU475" s="18" t="s">
        <v>81</v>
      </c>
    </row>
    <row r="476" s="2" customFormat="1">
      <c r="A476" s="39"/>
      <c r="B476" s="40"/>
      <c r="C476" s="41"/>
      <c r="D476" s="232" t="s">
        <v>166</v>
      </c>
      <c r="E476" s="41"/>
      <c r="F476" s="233" t="s">
        <v>769</v>
      </c>
      <c r="G476" s="41"/>
      <c r="H476" s="41"/>
      <c r="I476" s="229"/>
      <c r="J476" s="41"/>
      <c r="K476" s="41"/>
      <c r="L476" s="45"/>
      <c r="M476" s="230"/>
      <c r="N476" s="231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166</v>
      </c>
      <c r="AU476" s="18" t="s">
        <v>81</v>
      </c>
    </row>
    <row r="477" s="13" customFormat="1">
      <c r="A477" s="13"/>
      <c r="B477" s="234"/>
      <c r="C477" s="235"/>
      <c r="D477" s="227" t="s">
        <v>168</v>
      </c>
      <c r="E477" s="236" t="s">
        <v>19</v>
      </c>
      <c r="F477" s="237" t="s">
        <v>979</v>
      </c>
      <c r="G477" s="235"/>
      <c r="H477" s="238">
        <v>84.799999999999997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168</v>
      </c>
      <c r="AU477" s="244" t="s">
        <v>81</v>
      </c>
      <c r="AV477" s="13" t="s">
        <v>81</v>
      </c>
      <c r="AW477" s="13" t="s">
        <v>33</v>
      </c>
      <c r="AX477" s="13" t="s">
        <v>72</v>
      </c>
      <c r="AY477" s="244" t="s">
        <v>154</v>
      </c>
    </row>
    <row r="478" s="14" customFormat="1">
      <c r="A478" s="14"/>
      <c r="B478" s="245"/>
      <c r="C478" s="246"/>
      <c r="D478" s="227" t="s">
        <v>168</v>
      </c>
      <c r="E478" s="247" t="s">
        <v>19</v>
      </c>
      <c r="F478" s="248" t="s">
        <v>171</v>
      </c>
      <c r="G478" s="246"/>
      <c r="H478" s="249">
        <v>84.799999999999997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168</v>
      </c>
      <c r="AU478" s="255" t="s">
        <v>81</v>
      </c>
      <c r="AV478" s="14" t="s">
        <v>162</v>
      </c>
      <c r="AW478" s="14" t="s">
        <v>33</v>
      </c>
      <c r="AX478" s="14" t="s">
        <v>79</v>
      </c>
      <c r="AY478" s="255" t="s">
        <v>154</v>
      </c>
    </row>
    <row r="479" s="2" customFormat="1" ht="24.15" customHeight="1">
      <c r="A479" s="39"/>
      <c r="B479" s="40"/>
      <c r="C479" s="214" t="s">
        <v>733</v>
      </c>
      <c r="D479" s="214" t="s">
        <v>157</v>
      </c>
      <c r="E479" s="215" t="s">
        <v>771</v>
      </c>
      <c r="F479" s="216" t="s">
        <v>772</v>
      </c>
      <c r="G479" s="217" t="s">
        <v>160</v>
      </c>
      <c r="H479" s="218">
        <v>84.799999999999997</v>
      </c>
      <c r="I479" s="219"/>
      <c r="J479" s="220">
        <f>ROUND(I479*H479,2)</f>
        <v>0</v>
      </c>
      <c r="K479" s="216" t="s">
        <v>161</v>
      </c>
      <c r="L479" s="45"/>
      <c r="M479" s="221" t="s">
        <v>19</v>
      </c>
      <c r="N479" s="222" t="s">
        <v>43</v>
      </c>
      <c r="O479" s="85"/>
      <c r="P479" s="223">
        <f>O479*H479</f>
        <v>0</v>
      </c>
      <c r="Q479" s="223">
        <v>0.00020000000000000001</v>
      </c>
      <c r="R479" s="223">
        <f>Q479*H479</f>
        <v>0.016959999999999999</v>
      </c>
      <c r="S479" s="223">
        <v>0</v>
      </c>
      <c r="T479" s="22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5" t="s">
        <v>256</v>
      </c>
      <c r="AT479" s="225" t="s">
        <v>157</v>
      </c>
      <c r="AU479" s="225" t="s">
        <v>81</v>
      </c>
      <c r="AY479" s="18" t="s">
        <v>154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8" t="s">
        <v>79</v>
      </c>
      <c r="BK479" s="226">
        <f>ROUND(I479*H479,2)</f>
        <v>0</v>
      </c>
      <c r="BL479" s="18" t="s">
        <v>256</v>
      </c>
      <c r="BM479" s="225" t="s">
        <v>1112</v>
      </c>
    </row>
    <row r="480" s="2" customFormat="1">
      <c r="A480" s="39"/>
      <c r="B480" s="40"/>
      <c r="C480" s="41"/>
      <c r="D480" s="227" t="s">
        <v>164</v>
      </c>
      <c r="E480" s="41"/>
      <c r="F480" s="228" t="s">
        <v>774</v>
      </c>
      <c r="G480" s="41"/>
      <c r="H480" s="41"/>
      <c r="I480" s="229"/>
      <c r="J480" s="41"/>
      <c r="K480" s="41"/>
      <c r="L480" s="45"/>
      <c r="M480" s="230"/>
      <c r="N480" s="231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164</v>
      </c>
      <c r="AU480" s="18" t="s">
        <v>81</v>
      </c>
    </row>
    <row r="481" s="2" customFormat="1">
      <c r="A481" s="39"/>
      <c r="B481" s="40"/>
      <c r="C481" s="41"/>
      <c r="D481" s="232" t="s">
        <v>166</v>
      </c>
      <c r="E481" s="41"/>
      <c r="F481" s="233" t="s">
        <v>775</v>
      </c>
      <c r="G481" s="41"/>
      <c r="H481" s="41"/>
      <c r="I481" s="229"/>
      <c r="J481" s="41"/>
      <c r="K481" s="41"/>
      <c r="L481" s="45"/>
      <c r="M481" s="230"/>
      <c r="N481" s="231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166</v>
      </c>
      <c r="AU481" s="18" t="s">
        <v>81</v>
      </c>
    </row>
    <row r="482" s="13" customFormat="1">
      <c r="A482" s="13"/>
      <c r="B482" s="234"/>
      <c r="C482" s="235"/>
      <c r="D482" s="227" t="s">
        <v>168</v>
      </c>
      <c r="E482" s="236" t="s">
        <v>19</v>
      </c>
      <c r="F482" s="237" t="s">
        <v>979</v>
      </c>
      <c r="G482" s="235"/>
      <c r="H482" s="238">
        <v>84.799999999999997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168</v>
      </c>
      <c r="AU482" s="244" t="s">
        <v>81</v>
      </c>
      <c r="AV482" s="13" t="s">
        <v>81</v>
      </c>
      <c r="AW482" s="13" t="s">
        <v>33</v>
      </c>
      <c r="AX482" s="13" t="s">
        <v>72</v>
      </c>
      <c r="AY482" s="244" t="s">
        <v>154</v>
      </c>
    </row>
    <row r="483" s="14" customFormat="1">
      <c r="A483" s="14"/>
      <c r="B483" s="245"/>
      <c r="C483" s="246"/>
      <c r="D483" s="227" t="s">
        <v>168</v>
      </c>
      <c r="E483" s="247" t="s">
        <v>19</v>
      </c>
      <c r="F483" s="248" t="s">
        <v>171</v>
      </c>
      <c r="G483" s="246"/>
      <c r="H483" s="249">
        <v>84.799999999999997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168</v>
      </c>
      <c r="AU483" s="255" t="s">
        <v>81</v>
      </c>
      <c r="AV483" s="14" t="s">
        <v>162</v>
      </c>
      <c r="AW483" s="14" t="s">
        <v>33</v>
      </c>
      <c r="AX483" s="14" t="s">
        <v>79</v>
      </c>
      <c r="AY483" s="255" t="s">
        <v>154</v>
      </c>
    </row>
    <row r="484" s="2" customFormat="1" ht="33" customHeight="1">
      <c r="A484" s="39"/>
      <c r="B484" s="40"/>
      <c r="C484" s="214" t="s">
        <v>739</v>
      </c>
      <c r="D484" s="214" t="s">
        <v>157</v>
      </c>
      <c r="E484" s="215" t="s">
        <v>777</v>
      </c>
      <c r="F484" s="216" t="s">
        <v>778</v>
      </c>
      <c r="G484" s="217" t="s">
        <v>160</v>
      </c>
      <c r="H484" s="218">
        <v>84.799999999999997</v>
      </c>
      <c r="I484" s="219"/>
      <c r="J484" s="220">
        <f>ROUND(I484*H484,2)</f>
        <v>0</v>
      </c>
      <c r="K484" s="216" t="s">
        <v>161</v>
      </c>
      <c r="L484" s="45"/>
      <c r="M484" s="221" t="s">
        <v>19</v>
      </c>
      <c r="N484" s="222" t="s">
        <v>43</v>
      </c>
      <c r="O484" s="85"/>
      <c r="P484" s="223">
        <f>O484*H484</f>
        <v>0</v>
      </c>
      <c r="Q484" s="223">
        <v>0.0074999999999999997</v>
      </c>
      <c r="R484" s="223">
        <f>Q484*H484</f>
        <v>0.63600000000000001</v>
      </c>
      <c r="S484" s="223">
        <v>0</v>
      </c>
      <c r="T484" s="22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5" t="s">
        <v>256</v>
      </c>
      <c r="AT484" s="225" t="s">
        <v>157</v>
      </c>
      <c r="AU484" s="225" t="s">
        <v>81</v>
      </c>
      <c r="AY484" s="18" t="s">
        <v>154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8" t="s">
        <v>79</v>
      </c>
      <c r="BK484" s="226">
        <f>ROUND(I484*H484,2)</f>
        <v>0</v>
      </c>
      <c r="BL484" s="18" t="s">
        <v>256</v>
      </c>
      <c r="BM484" s="225" t="s">
        <v>1113</v>
      </c>
    </row>
    <row r="485" s="2" customFormat="1">
      <c r="A485" s="39"/>
      <c r="B485" s="40"/>
      <c r="C485" s="41"/>
      <c r="D485" s="227" t="s">
        <v>164</v>
      </c>
      <c r="E485" s="41"/>
      <c r="F485" s="228" t="s">
        <v>780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164</v>
      </c>
      <c r="AU485" s="18" t="s">
        <v>81</v>
      </c>
    </row>
    <row r="486" s="2" customFormat="1">
      <c r="A486" s="39"/>
      <c r="B486" s="40"/>
      <c r="C486" s="41"/>
      <c r="D486" s="232" t="s">
        <v>166</v>
      </c>
      <c r="E486" s="41"/>
      <c r="F486" s="233" t="s">
        <v>781</v>
      </c>
      <c r="G486" s="41"/>
      <c r="H486" s="41"/>
      <c r="I486" s="229"/>
      <c r="J486" s="41"/>
      <c r="K486" s="41"/>
      <c r="L486" s="45"/>
      <c r="M486" s="230"/>
      <c r="N486" s="231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166</v>
      </c>
      <c r="AU486" s="18" t="s">
        <v>81</v>
      </c>
    </row>
    <row r="487" s="13" customFormat="1">
      <c r="A487" s="13"/>
      <c r="B487" s="234"/>
      <c r="C487" s="235"/>
      <c r="D487" s="227" t="s">
        <v>168</v>
      </c>
      <c r="E487" s="236" t="s">
        <v>19</v>
      </c>
      <c r="F487" s="237" t="s">
        <v>979</v>
      </c>
      <c r="G487" s="235"/>
      <c r="H487" s="238">
        <v>84.799999999999997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168</v>
      </c>
      <c r="AU487" s="244" t="s">
        <v>81</v>
      </c>
      <c r="AV487" s="13" t="s">
        <v>81</v>
      </c>
      <c r="AW487" s="13" t="s">
        <v>33</v>
      </c>
      <c r="AX487" s="13" t="s">
        <v>72</v>
      </c>
      <c r="AY487" s="244" t="s">
        <v>154</v>
      </c>
    </row>
    <row r="488" s="14" customFormat="1">
      <c r="A488" s="14"/>
      <c r="B488" s="245"/>
      <c r="C488" s="246"/>
      <c r="D488" s="227" t="s">
        <v>168</v>
      </c>
      <c r="E488" s="247" t="s">
        <v>19</v>
      </c>
      <c r="F488" s="248" t="s">
        <v>171</v>
      </c>
      <c r="G488" s="246"/>
      <c r="H488" s="249">
        <v>84.799999999999997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168</v>
      </c>
      <c r="AU488" s="255" t="s">
        <v>81</v>
      </c>
      <c r="AV488" s="14" t="s">
        <v>162</v>
      </c>
      <c r="AW488" s="14" t="s">
        <v>33</v>
      </c>
      <c r="AX488" s="14" t="s">
        <v>79</v>
      </c>
      <c r="AY488" s="255" t="s">
        <v>154</v>
      </c>
    </row>
    <row r="489" s="2" customFormat="1" ht="16.5" customHeight="1">
      <c r="A489" s="39"/>
      <c r="B489" s="40"/>
      <c r="C489" s="214" t="s">
        <v>743</v>
      </c>
      <c r="D489" s="214" t="s">
        <v>157</v>
      </c>
      <c r="E489" s="215" t="s">
        <v>783</v>
      </c>
      <c r="F489" s="216" t="s">
        <v>784</v>
      </c>
      <c r="G489" s="217" t="s">
        <v>160</v>
      </c>
      <c r="H489" s="218">
        <v>84.799999999999997</v>
      </c>
      <c r="I489" s="219"/>
      <c r="J489" s="220">
        <f>ROUND(I489*H489,2)</f>
        <v>0</v>
      </c>
      <c r="K489" s="216" t="s">
        <v>161</v>
      </c>
      <c r="L489" s="45"/>
      <c r="M489" s="221" t="s">
        <v>19</v>
      </c>
      <c r="N489" s="222" t="s">
        <v>43</v>
      </c>
      <c r="O489" s="85"/>
      <c r="P489" s="223">
        <f>O489*H489</f>
        <v>0</v>
      </c>
      <c r="Q489" s="223">
        <v>0.00029999999999999997</v>
      </c>
      <c r="R489" s="223">
        <f>Q489*H489</f>
        <v>0.025439999999999997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256</v>
      </c>
      <c r="AT489" s="225" t="s">
        <v>157</v>
      </c>
      <c r="AU489" s="225" t="s">
        <v>81</v>
      </c>
      <c r="AY489" s="18" t="s">
        <v>154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79</v>
      </c>
      <c r="BK489" s="226">
        <f>ROUND(I489*H489,2)</f>
        <v>0</v>
      </c>
      <c r="BL489" s="18" t="s">
        <v>256</v>
      </c>
      <c r="BM489" s="225" t="s">
        <v>1114</v>
      </c>
    </row>
    <row r="490" s="2" customFormat="1">
      <c r="A490" s="39"/>
      <c r="B490" s="40"/>
      <c r="C490" s="41"/>
      <c r="D490" s="227" t="s">
        <v>164</v>
      </c>
      <c r="E490" s="41"/>
      <c r="F490" s="228" t="s">
        <v>786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164</v>
      </c>
      <c r="AU490" s="18" t="s">
        <v>81</v>
      </c>
    </row>
    <row r="491" s="2" customFormat="1">
      <c r="A491" s="39"/>
      <c r="B491" s="40"/>
      <c r="C491" s="41"/>
      <c r="D491" s="232" t="s">
        <v>166</v>
      </c>
      <c r="E491" s="41"/>
      <c r="F491" s="233" t="s">
        <v>787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166</v>
      </c>
      <c r="AU491" s="18" t="s">
        <v>81</v>
      </c>
    </row>
    <row r="492" s="13" customFormat="1">
      <c r="A492" s="13"/>
      <c r="B492" s="234"/>
      <c r="C492" s="235"/>
      <c r="D492" s="227" t="s">
        <v>168</v>
      </c>
      <c r="E492" s="236" t="s">
        <v>19</v>
      </c>
      <c r="F492" s="237" t="s">
        <v>979</v>
      </c>
      <c r="G492" s="235"/>
      <c r="H492" s="238">
        <v>84.799999999999997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168</v>
      </c>
      <c r="AU492" s="244" t="s">
        <v>81</v>
      </c>
      <c r="AV492" s="13" t="s">
        <v>81</v>
      </c>
      <c r="AW492" s="13" t="s">
        <v>33</v>
      </c>
      <c r="AX492" s="13" t="s">
        <v>72</v>
      </c>
      <c r="AY492" s="244" t="s">
        <v>154</v>
      </c>
    </row>
    <row r="493" s="14" customFormat="1">
      <c r="A493" s="14"/>
      <c r="B493" s="245"/>
      <c r="C493" s="246"/>
      <c r="D493" s="227" t="s">
        <v>168</v>
      </c>
      <c r="E493" s="247" t="s">
        <v>19</v>
      </c>
      <c r="F493" s="248" t="s">
        <v>171</v>
      </c>
      <c r="G493" s="246"/>
      <c r="H493" s="249">
        <v>84.799999999999997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168</v>
      </c>
      <c r="AU493" s="255" t="s">
        <v>81</v>
      </c>
      <c r="AV493" s="14" t="s">
        <v>162</v>
      </c>
      <c r="AW493" s="14" t="s">
        <v>33</v>
      </c>
      <c r="AX493" s="14" t="s">
        <v>79</v>
      </c>
      <c r="AY493" s="255" t="s">
        <v>154</v>
      </c>
    </row>
    <row r="494" s="2" customFormat="1" ht="37.8" customHeight="1">
      <c r="A494" s="39"/>
      <c r="B494" s="40"/>
      <c r="C494" s="257" t="s">
        <v>751</v>
      </c>
      <c r="D494" s="257" t="s">
        <v>470</v>
      </c>
      <c r="E494" s="258" t="s">
        <v>789</v>
      </c>
      <c r="F494" s="259" t="s">
        <v>790</v>
      </c>
      <c r="G494" s="260" t="s">
        <v>160</v>
      </c>
      <c r="H494" s="261">
        <v>93.280000000000001</v>
      </c>
      <c r="I494" s="262"/>
      <c r="J494" s="263">
        <f>ROUND(I494*H494,2)</f>
        <v>0</v>
      </c>
      <c r="K494" s="259" t="s">
        <v>161</v>
      </c>
      <c r="L494" s="264"/>
      <c r="M494" s="265" t="s">
        <v>19</v>
      </c>
      <c r="N494" s="266" t="s">
        <v>43</v>
      </c>
      <c r="O494" s="85"/>
      <c r="P494" s="223">
        <f>O494*H494</f>
        <v>0</v>
      </c>
      <c r="Q494" s="223">
        <v>0.0023999999999999998</v>
      </c>
      <c r="R494" s="223">
        <f>Q494*H494</f>
        <v>0.22387199999999999</v>
      </c>
      <c r="S494" s="223">
        <v>0</v>
      </c>
      <c r="T494" s="224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5" t="s">
        <v>366</v>
      </c>
      <c r="AT494" s="225" t="s">
        <v>470</v>
      </c>
      <c r="AU494" s="225" t="s">
        <v>81</v>
      </c>
      <c r="AY494" s="18" t="s">
        <v>154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8" t="s">
        <v>79</v>
      </c>
      <c r="BK494" s="226">
        <f>ROUND(I494*H494,2)</f>
        <v>0</v>
      </c>
      <c r="BL494" s="18" t="s">
        <v>256</v>
      </c>
      <c r="BM494" s="225" t="s">
        <v>1115</v>
      </c>
    </row>
    <row r="495" s="2" customFormat="1">
      <c r="A495" s="39"/>
      <c r="B495" s="40"/>
      <c r="C495" s="41"/>
      <c r="D495" s="227" t="s">
        <v>164</v>
      </c>
      <c r="E495" s="41"/>
      <c r="F495" s="228" t="s">
        <v>790</v>
      </c>
      <c r="G495" s="41"/>
      <c r="H495" s="41"/>
      <c r="I495" s="229"/>
      <c r="J495" s="41"/>
      <c r="K495" s="41"/>
      <c r="L495" s="45"/>
      <c r="M495" s="230"/>
      <c r="N495" s="231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164</v>
      </c>
      <c r="AU495" s="18" t="s">
        <v>81</v>
      </c>
    </row>
    <row r="496" s="13" customFormat="1">
      <c r="A496" s="13"/>
      <c r="B496" s="234"/>
      <c r="C496" s="235"/>
      <c r="D496" s="227" t="s">
        <v>168</v>
      </c>
      <c r="E496" s="236" t="s">
        <v>19</v>
      </c>
      <c r="F496" s="237" t="s">
        <v>979</v>
      </c>
      <c r="G496" s="235"/>
      <c r="H496" s="238">
        <v>84.799999999999997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168</v>
      </c>
      <c r="AU496" s="244" t="s">
        <v>81</v>
      </c>
      <c r="AV496" s="13" t="s">
        <v>81</v>
      </c>
      <c r="AW496" s="13" t="s">
        <v>33</v>
      </c>
      <c r="AX496" s="13" t="s">
        <v>72</v>
      </c>
      <c r="AY496" s="244" t="s">
        <v>154</v>
      </c>
    </row>
    <row r="497" s="14" customFormat="1">
      <c r="A497" s="14"/>
      <c r="B497" s="245"/>
      <c r="C497" s="246"/>
      <c r="D497" s="227" t="s">
        <v>168</v>
      </c>
      <c r="E497" s="247" t="s">
        <v>19</v>
      </c>
      <c r="F497" s="248" t="s">
        <v>171</v>
      </c>
      <c r="G497" s="246"/>
      <c r="H497" s="249">
        <v>84.799999999999997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168</v>
      </c>
      <c r="AU497" s="255" t="s">
        <v>81</v>
      </c>
      <c r="AV497" s="14" t="s">
        <v>162</v>
      </c>
      <c r="AW497" s="14" t="s">
        <v>33</v>
      </c>
      <c r="AX497" s="14" t="s">
        <v>72</v>
      </c>
      <c r="AY497" s="255" t="s">
        <v>154</v>
      </c>
    </row>
    <row r="498" s="13" customFormat="1">
      <c r="A498" s="13"/>
      <c r="B498" s="234"/>
      <c r="C498" s="235"/>
      <c r="D498" s="227" t="s">
        <v>168</v>
      </c>
      <c r="E498" s="236" t="s">
        <v>19</v>
      </c>
      <c r="F498" s="237" t="s">
        <v>1116</v>
      </c>
      <c r="G498" s="235"/>
      <c r="H498" s="238">
        <v>93.280000000000001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168</v>
      </c>
      <c r="AU498" s="244" t="s">
        <v>81</v>
      </c>
      <c r="AV498" s="13" t="s">
        <v>81</v>
      </c>
      <c r="AW498" s="13" t="s">
        <v>33</v>
      </c>
      <c r="AX498" s="13" t="s">
        <v>79</v>
      </c>
      <c r="AY498" s="244" t="s">
        <v>154</v>
      </c>
    </row>
    <row r="499" s="2" customFormat="1" ht="24.15" customHeight="1">
      <c r="A499" s="39"/>
      <c r="B499" s="40"/>
      <c r="C499" s="214" t="s">
        <v>757</v>
      </c>
      <c r="D499" s="214" t="s">
        <v>157</v>
      </c>
      <c r="E499" s="215" t="s">
        <v>794</v>
      </c>
      <c r="F499" s="216" t="s">
        <v>795</v>
      </c>
      <c r="G499" s="217" t="s">
        <v>265</v>
      </c>
      <c r="H499" s="218">
        <v>56.530999999999999</v>
      </c>
      <c r="I499" s="219"/>
      <c r="J499" s="220">
        <f>ROUND(I499*H499,2)</f>
        <v>0</v>
      </c>
      <c r="K499" s="216" t="s">
        <v>161</v>
      </c>
      <c r="L499" s="45"/>
      <c r="M499" s="221" t="s">
        <v>19</v>
      </c>
      <c r="N499" s="222" t="s">
        <v>43</v>
      </c>
      <c r="O499" s="85"/>
      <c r="P499" s="223">
        <f>O499*H499</f>
        <v>0</v>
      </c>
      <c r="Q499" s="223">
        <v>0</v>
      </c>
      <c r="R499" s="223">
        <f>Q499*H499</f>
        <v>0</v>
      </c>
      <c r="S499" s="223">
        <v>0</v>
      </c>
      <c r="T499" s="224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256</v>
      </c>
      <c r="AT499" s="225" t="s">
        <v>157</v>
      </c>
      <c r="AU499" s="225" t="s">
        <v>81</v>
      </c>
      <c r="AY499" s="18" t="s">
        <v>154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79</v>
      </c>
      <c r="BK499" s="226">
        <f>ROUND(I499*H499,2)</f>
        <v>0</v>
      </c>
      <c r="BL499" s="18" t="s">
        <v>256</v>
      </c>
      <c r="BM499" s="225" t="s">
        <v>1117</v>
      </c>
    </row>
    <row r="500" s="2" customFormat="1">
      <c r="A500" s="39"/>
      <c r="B500" s="40"/>
      <c r="C500" s="41"/>
      <c r="D500" s="227" t="s">
        <v>164</v>
      </c>
      <c r="E500" s="41"/>
      <c r="F500" s="228" t="s">
        <v>797</v>
      </c>
      <c r="G500" s="41"/>
      <c r="H500" s="41"/>
      <c r="I500" s="229"/>
      <c r="J500" s="41"/>
      <c r="K500" s="41"/>
      <c r="L500" s="45"/>
      <c r="M500" s="230"/>
      <c r="N500" s="231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164</v>
      </c>
      <c r="AU500" s="18" t="s">
        <v>81</v>
      </c>
    </row>
    <row r="501" s="2" customFormat="1">
      <c r="A501" s="39"/>
      <c r="B501" s="40"/>
      <c r="C501" s="41"/>
      <c r="D501" s="232" t="s">
        <v>166</v>
      </c>
      <c r="E501" s="41"/>
      <c r="F501" s="233" t="s">
        <v>798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166</v>
      </c>
      <c r="AU501" s="18" t="s">
        <v>81</v>
      </c>
    </row>
    <row r="502" s="13" customFormat="1">
      <c r="A502" s="13"/>
      <c r="B502" s="234"/>
      <c r="C502" s="235"/>
      <c r="D502" s="227" t="s">
        <v>168</v>
      </c>
      <c r="E502" s="236" t="s">
        <v>19</v>
      </c>
      <c r="F502" s="237" t="s">
        <v>1118</v>
      </c>
      <c r="G502" s="235"/>
      <c r="H502" s="238">
        <v>56.530999999999999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168</v>
      </c>
      <c r="AU502" s="244" t="s">
        <v>81</v>
      </c>
      <c r="AV502" s="13" t="s">
        <v>81</v>
      </c>
      <c r="AW502" s="13" t="s">
        <v>33</v>
      </c>
      <c r="AX502" s="13" t="s">
        <v>72</v>
      </c>
      <c r="AY502" s="244" t="s">
        <v>154</v>
      </c>
    </row>
    <row r="503" s="14" customFormat="1">
      <c r="A503" s="14"/>
      <c r="B503" s="245"/>
      <c r="C503" s="246"/>
      <c r="D503" s="227" t="s">
        <v>168</v>
      </c>
      <c r="E503" s="247" t="s">
        <v>19</v>
      </c>
      <c r="F503" s="248" t="s">
        <v>171</v>
      </c>
      <c r="G503" s="246"/>
      <c r="H503" s="249">
        <v>56.530999999999999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168</v>
      </c>
      <c r="AU503" s="255" t="s">
        <v>81</v>
      </c>
      <c r="AV503" s="14" t="s">
        <v>162</v>
      </c>
      <c r="AW503" s="14" t="s">
        <v>33</v>
      </c>
      <c r="AX503" s="14" t="s">
        <v>79</v>
      </c>
      <c r="AY503" s="255" t="s">
        <v>154</v>
      </c>
    </row>
    <row r="504" s="2" customFormat="1" ht="16.5" customHeight="1">
      <c r="A504" s="39"/>
      <c r="B504" s="40"/>
      <c r="C504" s="214" t="s">
        <v>764</v>
      </c>
      <c r="D504" s="214" t="s">
        <v>157</v>
      </c>
      <c r="E504" s="215" t="s">
        <v>801</v>
      </c>
      <c r="F504" s="216" t="s">
        <v>802</v>
      </c>
      <c r="G504" s="217" t="s">
        <v>265</v>
      </c>
      <c r="H504" s="218">
        <v>42.619999999999997</v>
      </c>
      <c r="I504" s="219"/>
      <c r="J504" s="220">
        <f>ROUND(I504*H504,2)</f>
        <v>0</v>
      </c>
      <c r="K504" s="216" t="s">
        <v>161</v>
      </c>
      <c r="L504" s="45"/>
      <c r="M504" s="221" t="s">
        <v>19</v>
      </c>
      <c r="N504" s="222" t="s">
        <v>43</v>
      </c>
      <c r="O504" s="85"/>
      <c r="P504" s="223">
        <f>O504*H504</f>
        <v>0</v>
      </c>
      <c r="Q504" s="223">
        <v>1.0000000000000001E-05</v>
      </c>
      <c r="R504" s="223">
        <f>Q504*H504</f>
        <v>0.00042620000000000001</v>
      </c>
      <c r="S504" s="223">
        <v>0</v>
      </c>
      <c r="T504" s="224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5" t="s">
        <v>256</v>
      </c>
      <c r="AT504" s="225" t="s">
        <v>157</v>
      </c>
      <c r="AU504" s="225" t="s">
        <v>81</v>
      </c>
      <c r="AY504" s="18" t="s">
        <v>154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8" t="s">
        <v>79</v>
      </c>
      <c r="BK504" s="226">
        <f>ROUND(I504*H504,2)</f>
        <v>0</v>
      </c>
      <c r="BL504" s="18" t="s">
        <v>256</v>
      </c>
      <c r="BM504" s="225" t="s">
        <v>1119</v>
      </c>
    </row>
    <row r="505" s="2" customFormat="1">
      <c r="A505" s="39"/>
      <c r="B505" s="40"/>
      <c r="C505" s="41"/>
      <c r="D505" s="227" t="s">
        <v>164</v>
      </c>
      <c r="E505" s="41"/>
      <c r="F505" s="228" t="s">
        <v>804</v>
      </c>
      <c r="G505" s="41"/>
      <c r="H505" s="41"/>
      <c r="I505" s="229"/>
      <c r="J505" s="41"/>
      <c r="K505" s="41"/>
      <c r="L505" s="45"/>
      <c r="M505" s="230"/>
      <c r="N505" s="231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164</v>
      </c>
      <c r="AU505" s="18" t="s">
        <v>81</v>
      </c>
    </row>
    <row r="506" s="2" customFormat="1">
      <c r="A506" s="39"/>
      <c r="B506" s="40"/>
      <c r="C506" s="41"/>
      <c r="D506" s="232" t="s">
        <v>166</v>
      </c>
      <c r="E506" s="41"/>
      <c r="F506" s="233" t="s">
        <v>805</v>
      </c>
      <c r="G506" s="41"/>
      <c r="H506" s="41"/>
      <c r="I506" s="229"/>
      <c r="J506" s="41"/>
      <c r="K506" s="41"/>
      <c r="L506" s="45"/>
      <c r="M506" s="230"/>
      <c r="N506" s="231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166</v>
      </c>
      <c r="AU506" s="18" t="s">
        <v>81</v>
      </c>
    </row>
    <row r="507" s="13" customFormat="1">
      <c r="A507" s="13"/>
      <c r="B507" s="234"/>
      <c r="C507" s="235"/>
      <c r="D507" s="227" t="s">
        <v>168</v>
      </c>
      <c r="E507" s="236" t="s">
        <v>19</v>
      </c>
      <c r="F507" s="237" t="s">
        <v>1110</v>
      </c>
      <c r="G507" s="235"/>
      <c r="H507" s="238">
        <v>42.619999999999997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168</v>
      </c>
      <c r="AU507" s="244" t="s">
        <v>81</v>
      </c>
      <c r="AV507" s="13" t="s">
        <v>81</v>
      </c>
      <c r="AW507" s="13" t="s">
        <v>33</v>
      </c>
      <c r="AX507" s="13" t="s">
        <v>72</v>
      </c>
      <c r="AY507" s="244" t="s">
        <v>154</v>
      </c>
    </row>
    <row r="508" s="14" customFormat="1">
      <c r="A508" s="14"/>
      <c r="B508" s="245"/>
      <c r="C508" s="246"/>
      <c r="D508" s="227" t="s">
        <v>168</v>
      </c>
      <c r="E508" s="247" t="s">
        <v>19</v>
      </c>
      <c r="F508" s="248" t="s">
        <v>171</v>
      </c>
      <c r="G508" s="246"/>
      <c r="H508" s="249">
        <v>42.619999999999997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168</v>
      </c>
      <c r="AU508" s="255" t="s">
        <v>81</v>
      </c>
      <c r="AV508" s="14" t="s">
        <v>162</v>
      </c>
      <c r="AW508" s="14" t="s">
        <v>33</v>
      </c>
      <c r="AX508" s="14" t="s">
        <v>79</v>
      </c>
      <c r="AY508" s="255" t="s">
        <v>154</v>
      </c>
    </row>
    <row r="509" s="2" customFormat="1" ht="16.5" customHeight="1">
      <c r="A509" s="39"/>
      <c r="B509" s="40"/>
      <c r="C509" s="257" t="s">
        <v>770</v>
      </c>
      <c r="D509" s="257" t="s">
        <v>470</v>
      </c>
      <c r="E509" s="258" t="s">
        <v>807</v>
      </c>
      <c r="F509" s="259" t="s">
        <v>808</v>
      </c>
      <c r="G509" s="260" t="s">
        <v>265</v>
      </c>
      <c r="H509" s="261">
        <v>46.966999999999999</v>
      </c>
      <c r="I509" s="262"/>
      <c r="J509" s="263">
        <f>ROUND(I509*H509,2)</f>
        <v>0</v>
      </c>
      <c r="K509" s="259" t="s">
        <v>161</v>
      </c>
      <c r="L509" s="264"/>
      <c r="M509" s="265" t="s">
        <v>19</v>
      </c>
      <c r="N509" s="266" t="s">
        <v>43</v>
      </c>
      <c r="O509" s="85"/>
      <c r="P509" s="223">
        <f>O509*H509</f>
        <v>0</v>
      </c>
      <c r="Q509" s="223">
        <v>0.00035</v>
      </c>
      <c r="R509" s="223">
        <f>Q509*H509</f>
        <v>0.01643845</v>
      </c>
      <c r="S509" s="223">
        <v>0</v>
      </c>
      <c r="T509" s="22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366</v>
      </c>
      <c r="AT509" s="225" t="s">
        <v>470</v>
      </c>
      <c r="AU509" s="225" t="s">
        <v>81</v>
      </c>
      <c r="AY509" s="18" t="s">
        <v>154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79</v>
      </c>
      <c r="BK509" s="226">
        <f>ROUND(I509*H509,2)</f>
        <v>0</v>
      </c>
      <c r="BL509" s="18" t="s">
        <v>256</v>
      </c>
      <c r="BM509" s="225" t="s">
        <v>1120</v>
      </c>
    </row>
    <row r="510" s="2" customFormat="1">
      <c r="A510" s="39"/>
      <c r="B510" s="40"/>
      <c r="C510" s="41"/>
      <c r="D510" s="227" t="s">
        <v>164</v>
      </c>
      <c r="E510" s="41"/>
      <c r="F510" s="228" t="s">
        <v>808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164</v>
      </c>
      <c r="AU510" s="18" t="s">
        <v>81</v>
      </c>
    </row>
    <row r="511" s="13" customFormat="1">
      <c r="A511" s="13"/>
      <c r="B511" s="234"/>
      <c r="C511" s="235"/>
      <c r="D511" s="227" t="s">
        <v>168</v>
      </c>
      <c r="E511" s="236" t="s">
        <v>19</v>
      </c>
      <c r="F511" s="237" t="s">
        <v>1110</v>
      </c>
      <c r="G511" s="235"/>
      <c r="H511" s="238">
        <v>42.619999999999997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168</v>
      </c>
      <c r="AU511" s="244" t="s">
        <v>81</v>
      </c>
      <c r="AV511" s="13" t="s">
        <v>81</v>
      </c>
      <c r="AW511" s="13" t="s">
        <v>33</v>
      </c>
      <c r="AX511" s="13" t="s">
        <v>72</v>
      </c>
      <c r="AY511" s="244" t="s">
        <v>154</v>
      </c>
    </row>
    <row r="512" s="14" customFormat="1">
      <c r="A512" s="14"/>
      <c r="B512" s="245"/>
      <c r="C512" s="246"/>
      <c r="D512" s="227" t="s">
        <v>168</v>
      </c>
      <c r="E512" s="247" t="s">
        <v>19</v>
      </c>
      <c r="F512" s="248" t="s">
        <v>171</v>
      </c>
      <c r="G512" s="246"/>
      <c r="H512" s="249">
        <v>42.619999999999997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168</v>
      </c>
      <c r="AU512" s="255" t="s">
        <v>81</v>
      </c>
      <c r="AV512" s="14" t="s">
        <v>162</v>
      </c>
      <c r="AW512" s="14" t="s">
        <v>33</v>
      </c>
      <c r="AX512" s="14" t="s">
        <v>72</v>
      </c>
      <c r="AY512" s="255" t="s">
        <v>154</v>
      </c>
    </row>
    <row r="513" s="13" customFormat="1">
      <c r="A513" s="13"/>
      <c r="B513" s="234"/>
      <c r="C513" s="235"/>
      <c r="D513" s="227" t="s">
        <v>168</v>
      </c>
      <c r="E513" s="236" t="s">
        <v>19</v>
      </c>
      <c r="F513" s="237" t="s">
        <v>1121</v>
      </c>
      <c r="G513" s="235"/>
      <c r="H513" s="238">
        <v>46.966999999999999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168</v>
      </c>
      <c r="AU513" s="244" t="s">
        <v>81</v>
      </c>
      <c r="AV513" s="13" t="s">
        <v>81</v>
      </c>
      <c r="AW513" s="13" t="s">
        <v>33</v>
      </c>
      <c r="AX513" s="13" t="s">
        <v>79</v>
      </c>
      <c r="AY513" s="244" t="s">
        <v>154</v>
      </c>
    </row>
    <row r="514" s="2" customFormat="1" ht="24.15" customHeight="1">
      <c r="A514" s="39"/>
      <c r="B514" s="40"/>
      <c r="C514" s="214" t="s">
        <v>776</v>
      </c>
      <c r="D514" s="214" t="s">
        <v>157</v>
      </c>
      <c r="E514" s="215" t="s">
        <v>813</v>
      </c>
      <c r="F514" s="216" t="s">
        <v>814</v>
      </c>
      <c r="G514" s="217" t="s">
        <v>160</v>
      </c>
      <c r="H514" s="218">
        <v>84.799999999999997</v>
      </c>
      <c r="I514" s="219"/>
      <c r="J514" s="220">
        <f>ROUND(I514*H514,2)</f>
        <v>0</v>
      </c>
      <c r="K514" s="216" t="s">
        <v>161</v>
      </c>
      <c r="L514" s="45"/>
      <c r="M514" s="221" t="s">
        <v>19</v>
      </c>
      <c r="N514" s="222" t="s">
        <v>43</v>
      </c>
      <c r="O514" s="85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5" t="s">
        <v>256</v>
      </c>
      <c r="AT514" s="225" t="s">
        <v>157</v>
      </c>
      <c r="AU514" s="225" t="s">
        <v>81</v>
      </c>
      <c r="AY514" s="18" t="s">
        <v>154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8" t="s">
        <v>79</v>
      </c>
      <c r="BK514" s="226">
        <f>ROUND(I514*H514,2)</f>
        <v>0</v>
      </c>
      <c r="BL514" s="18" t="s">
        <v>256</v>
      </c>
      <c r="BM514" s="225" t="s">
        <v>1122</v>
      </c>
    </row>
    <row r="515" s="2" customFormat="1">
      <c r="A515" s="39"/>
      <c r="B515" s="40"/>
      <c r="C515" s="41"/>
      <c r="D515" s="227" t="s">
        <v>164</v>
      </c>
      <c r="E515" s="41"/>
      <c r="F515" s="228" t="s">
        <v>816</v>
      </c>
      <c r="G515" s="41"/>
      <c r="H515" s="41"/>
      <c r="I515" s="229"/>
      <c r="J515" s="41"/>
      <c r="K515" s="41"/>
      <c r="L515" s="45"/>
      <c r="M515" s="230"/>
      <c r="N515" s="231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164</v>
      </c>
      <c r="AU515" s="18" t="s">
        <v>81</v>
      </c>
    </row>
    <row r="516" s="2" customFormat="1">
      <c r="A516" s="39"/>
      <c r="B516" s="40"/>
      <c r="C516" s="41"/>
      <c r="D516" s="232" t="s">
        <v>166</v>
      </c>
      <c r="E516" s="41"/>
      <c r="F516" s="233" t="s">
        <v>817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166</v>
      </c>
      <c r="AU516" s="18" t="s">
        <v>81</v>
      </c>
    </row>
    <row r="517" s="13" customFormat="1">
      <c r="A517" s="13"/>
      <c r="B517" s="234"/>
      <c r="C517" s="235"/>
      <c r="D517" s="227" t="s">
        <v>168</v>
      </c>
      <c r="E517" s="236" t="s">
        <v>19</v>
      </c>
      <c r="F517" s="237" t="s">
        <v>979</v>
      </c>
      <c r="G517" s="235"/>
      <c r="H517" s="238">
        <v>84.799999999999997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168</v>
      </c>
      <c r="AU517" s="244" t="s">
        <v>81</v>
      </c>
      <c r="AV517" s="13" t="s">
        <v>81</v>
      </c>
      <c r="AW517" s="13" t="s">
        <v>33</v>
      </c>
      <c r="AX517" s="13" t="s">
        <v>72</v>
      </c>
      <c r="AY517" s="244" t="s">
        <v>154</v>
      </c>
    </row>
    <row r="518" s="14" customFormat="1">
      <c r="A518" s="14"/>
      <c r="B518" s="245"/>
      <c r="C518" s="246"/>
      <c r="D518" s="227" t="s">
        <v>168</v>
      </c>
      <c r="E518" s="247" t="s">
        <v>19</v>
      </c>
      <c r="F518" s="248" t="s">
        <v>171</v>
      </c>
      <c r="G518" s="246"/>
      <c r="H518" s="249">
        <v>84.799999999999997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168</v>
      </c>
      <c r="AU518" s="255" t="s">
        <v>81</v>
      </c>
      <c r="AV518" s="14" t="s">
        <v>162</v>
      </c>
      <c r="AW518" s="14" t="s">
        <v>33</v>
      </c>
      <c r="AX518" s="14" t="s">
        <v>79</v>
      </c>
      <c r="AY518" s="255" t="s">
        <v>154</v>
      </c>
    </row>
    <row r="519" s="2" customFormat="1" ht="24.15" customHeight="1">
      <c r="A519" s="39"/>
      <c r="B519" s="40"/>
      <c r="C519" s="214" t="s">
        <v>782</v>
      </c>
      <c r="D519" s="214" t="s">
        <v>157</v>
      </c>
      <c r="E519" s="215" t="s">
        <v>819</v>
      </c>
      <c r="F519" s="216" t="s">
        <v>820</v>
      </c>
      <c r="G519" s="217" t="s">
        <v>356</v>
      </c>
      <c r="H519" s="218">
        <v>0.95899999999999996</v>
      </c>
      <c r="I519" s="219"/>
      <c r="J519" s="220">
        <f>ROUND(I519*H519,2)</f>
        <v>0</v>
      </c>
      <c r="K519" s="216" t="s">
        <v>161</v>
      </c>
      <c r="L519" s="45"/>
      <c r="M519" s="221" t="s">
        <v>19</v>
      </c>
      <c r="N519" s="222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</v>
      </c>
      <c r="T519" s="22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256</v>
      </c>
      <c r="AT519" s="225" t="s">
        <v>157</v>
      </c>
      <c r="AU519" s="225" t="s">
        <v>81</v>
      </c>
      <c r="AY519" s="18" t="s">
        <v>154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79</v>
      </c>
      <c r="BK519" s="226">
        <f>ROUND(I519*H519,2)</f>
        <v>0</v>
      </c>
      <c r="BL519" s="18" t="s">
        <v>256</v>
      </c>
      <c r="BM519" s="225" t="s">
        <v>1123</v>
      </c>
    </row>
    <row r="520" s="2" customFormat="1">
      <c r="A520" s="39"/>
      <c r="B520" s="40"/>
      <c r="C520" s="41"/>
      <c r="D520" s="227" t="s">
        <v>164</v>
      </c>
      <c r="E520" s="41"/>
      <c r="F520" s="228" t="s">
        <v>822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164</v>
      </c>
      <c r="AU520" s="18" t="s">
        <v>81</v>
      </c>
    </row>
    <row r="521" s="2" customFormat="1">
      <c r="A521" s="39"/>
      <c r="B521" s="40"/>
      <c r="C521" s="41"/>
      <c r="D521" s="232" t="s">
        <v>166</v>
      </c>
      <c r="E521" s="41"/>
      <c r="F521" s="233" t="s">
        <v>823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166</v>
      </c>
      <c r="AU521" s="18" t="s">
        <v>81</v>
      </c>
    </row>
    <row r="522" s="12" customFormat="1" ht="22.8" customHeight="1">
      <c r="A522" s="12"/>
      <c r="B522" s="198"/>
      <c r="C522" s="199"/>
      <c r="D522" s="200" t="s">
        <v>71</v>
      </c>
      <c r="E522" s="212" t="s">
        <v>824</v>
      </c>
      <c r="F522" s="212" t="s">
        <v>825</v>
      </c>
      <c r="G522" s="199"/>
      <c r="H522" s="199"/>
      <c r="I522" s="202"/>
      <c r="J522" s="213">
        <f>BK522</f>
        <v>0</v>
      </c>
      <c r="K522" s="199"/>
      <c r="L522" s="204"/>
      <c r="M522" s="205"/>
      <c r="N522" s="206"/>
      <c r="O522" s="206"/>
      <c r="P522" s="207">
        <f>SUM(P523:P557)</f>
        <v>0</v>
      </c>
      <c r="Q522" s="206"/>
      <c r="R522" s="207">
        <f>SUM(R523:R557)</f>
        <v>0.085638199999999998</v>
      </c>
      <c r="S522" s="206"/>
      <c r="T522" s="208">
        <f>SUM(T523:T557)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9" t="s">
        <v>81</v>
      </c>
      <c r="AT522" s="210" t="s">
        <v>71</v>
      </c>
      <c r="AU522" s="210" t="s">
        <v>79</v>
      </c>
      <c r="AY522" s="209" t="s">
        <v>154</v>
      </c>
      <c r="BK522" s="211">
        <f>SUM(BK523:BK557)</f>
        <v>0</v>
      </c>
    </row>
    <row r="523" s="2" customFormat="1" ht="16.5" customHeight="1">
      <c r="A523" s="39"/>
      <c r="B523" s="40"/>
      <c r="C523" s="214" t="s">
        <v>788</v>
      </c>
      <c r="D523" s="214" t="s">
        <v>157</v>
      </c>
      <c r="E523" s="215" t="s">
        <v>827</v>
      </c>
      <c r="F523" s="216" t="s">
        <v>828</v>
      </c>
      <c r="G523" s="217" t="s">
        <v>160</v>
      </c>
      <c r="H523" s="218">
        <v>4.4000000000000004</v>
      </c>
      <c r="I523" s="219"/>
      <c r="J523" s="220">
        <f>ROUND(I523*H523,2)</f>
        <v>0</v>
      </c>
      <c r="K523" s="216" t="s">
        <v>161</v>
      </c>
      <c r="L523" s="45"/>
      <c r="M523" s="221" t="s">
        <v>19</v>
      </c>
      <c r="N523" s="222" t="s">
        <v>43</v>
      </c>
      <c r="O523" s="85"/>
      <c r="P523" s="223">
        <f>O523*H523</f>
        <v>0</v>
      </c>
      <c r="Q523" s="223">
        <v>0</v>
      </c>
      <c r="R523" s="223">
        <f>Q523*H523</f>
        <v>0</v>
      </c>
      <c r="S523" s="223">
        <v>0</v>
      </c>
      <c r="T523" s="224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5" t="s">
        <v>256</v>
      </c>
      <c r="AT523" s="225" t="s">
        <v>157</v>
      </c>
      <c r="AU523" s="225" t="s">
        <v>81</v>
      </c>
      <c r="AY523" s="18" t="s">
        <v>154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8" t="s">
        <v>79</v>
      </c>
      <c r="BK523" s="226">
        <f>ROUND(I523*H523,2)</f>
        <v>0</v>
      </c>
      <c r="BL523" s="18" t="s">
        <v>256</v>
      </c>
      <c r="BM523" s="225" t="s">
        <v>1124</v>
      </c>
    </row>
    <row r="524" s="2" customFormat="1">
      <c r="A524" s="39"/>
      <c r="B524" s="40"/>
      <c r="C524" s="41"/>
      <c r="D524" s="227" t="s">
        <v>164</v>
      </c>
      <c r="E524" s="41"/>
      <c r="F524" s="228" t="s">
        <v>830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164</v>
      </c>
      <c r="AU524" s="18" t="s">
        <v>81</v>
      </c>
    </row>
    <row r="525" s="2" customFormat="1">
      <c r="A525" s="39"/>
      <c r="B525" s="40"/>
      <c r="C525" s="41"/>
      <c r="D525" s="232" t="s">
        <v>166</v>
      </c>
      <c r="E525" s="41"/>
      <c r="F525" s="233" t="s">
        <v>831</v>
      </c>
      <c r="G525" s="41"/>
      <c r="H525" s="41"/>
      <c r="I525" s="229"/>
      <c r="J525" s="41"/>
      <c r="K525" s="41"/>
      <c r="L525" s="45"/>
      <c r="M525" s="230"/>
      <c r="N525" s="231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166</v>
      </c>
      <c r="AU525" s="18" t="s">
        <v>81</v>
      </c>
    </row>
    <row r="526" s="13" customFormat="1">
      <c r="A526" s="13"/>
      <c r="B526" s="234"/>
      <c r="C526" s="235"/>
      <c r="D526" s="227" t="s">
        <v>168</v>
      </c>
      <c r="E526" s="236" t="s">
        <v>19</v>
      </c>
      <c r="F526" s="237" t="s">
        <v>1125</v>
      </c>
      <c r="G526" s="235"/>
      <c r="H526" s="238">
        <v>4.4000000000000004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168</v>
      </c>
      <c r="AU526" s="244" t="s">
        <v>81</v>
      </c>
      <c r="AV526" s="13" t="s">
        <v>81</v>
      </c>
      <c r="AW526" s="13" t="s">
        <v>33</v>
      </c>
      <c r="AX526" s="13" t="s">
        <v>72</v>
      </c>
      <c r="AY526" s="244" t="s">
        <v>154</v>
      </c>
    </row>
    <row r="527" s="14" customFormat="1">
      <c r="A527" s="14"/>
      <c r="B527" s="245"/>
      <c r="C527" s="246"/>
      <c r="D527" s="227" t="s">
        <v>168</v>
      </c>
      <c r="E527" s="247" t="s">
        <v>19</v>
      </c>
      <c r="F527" s="248" t="s">
        <v>171</v>
      </c>
      <c r="G527" s="246"/>
      <c r="H527" s="249">
        <v>4.4000000000000004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168</v>
      </c>
      <c r="AU527" s="255" t="s">
        <v>81</v>
      </c>
      <c r="AV527" s="14" t="s">
        <v>162</v>
      </c>
      <c r="AW527" s="14" t="s">
        <v>33</v>
      </c>
      <c r="AX527" s="14" t="s">
        <v>79</v>
      </c>
      <c r="AY527" s="255" t="s">
        <v>154</v>
      </c>
    </row>
    <row r="528" s="2" customFormat="1" ht="16.5" customHeight="1">
      <c r="A528" s="39"/>
      <c r="B528" s="40"/>
      <c r="C528" s="214" t="s">
        <v>793</v>
      </c>
      <c r="D528" s="214" t="s">
        <v>157</v>
      </c>
      <c r="E528" s="215" t="s">
        <v>834</v>
      </c>
      <c r="F528" s="216" t="s">
        <v>835</v>
      </c>
      <c r="G528" s="217" t="s">
        <v>160</v>
      </c>
      <c r="H528" s="218">
        <v>4.4000000000000004</v>
      </c>
      <c r="I528" s="219"/>
      <c r="J528" s="220">
        <f>ROUND(I528*H528,2)</f>
        <v>0</v>
      </c>
      <c r="K528" s="216" t="s">
        <v>161</v>
      </c>
      <c r="L528" s="45"/>
      <c r="M528" s="221" t="s">
        <v>19</v>
      </c>
      <c r="N528" s="222" t="s">
        <v>43</v>
      </c>
      <c r="O528" s="85"/>
      <c r="P528" s="223">
        <f>O528*H528</f>
        <v>0</v>
      </c>
      <c r="Q528" s="223">
        <v>0.00029999999999999997</v>
      </c>
      <c r="R528" s="223">
        <f>Q528*H528</f>
        <v>0.00132</v>
      </c>
      <c r="S528" s="223">
        <v>0</v>
      </c>
      <c r="T528" s="224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5" t="s">
        <v>256</v>
      </c>
      <c r="AT528" s="225" t="s">
        <v>157</v>
      </c>
      <c r="AU528" s="225" t="s">
        <v>81</v>
      </c>
      <c r="AY528" s="18" t="s">
        <v>154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8" t="s">
        <v>79</v>
      </c>
      <c r="BK528" s="226">
        <f>ROUND(I528*H528,2)</f>
        <v>0</v>
      </c>
      <c r="BL528" s="18" t="s">
        <v>256</v>
      </c>
      <c r="BM528" s="225" t="s">
        <v>1126</v>
      </c>
    </row>
    <row r="529" s="2" customFormat="1">
      <c r="A529" s="39"/>
      <c r="B529" s="40"/>
      <c r="C529" s="41"/>
      <c r="D529" s="227" t="s">
        <v>164</v>
      </c>
      <c r="E529" s="41"/>
      <c r="F529" s="228" t="s">
        <v>837</v>
      </c>
      <c r="G529" s="41"/>
      <c r="H529" s="41"/>
      <c r="I529" s="229"/>
      <c r="J529" s="41"/>
      <c r="K529" s="41"/>
      <c r="L529" s="45"/>
      <c r="M529" s="230"/>
      <c r="N529" s="231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164</v>
      </c>
      <c r="AU529" s="18" t="s">
        <v>81</v>
      </c>
    </row>
    <row r="530" s="2" customFormat="1">
      <c r="A530" s="39"/>
      <c r="B530" s="40"/>
      <c r="C530" s="41"/>
      <c r="D530" s="232" t="s">
        <v>166</v>
      </c>
      <c r="E530" s="41"/>
      <c r="F530" s="233" t="s">
        <v>838</v>
      </c>
      <c r="G530" s="41"/>
      <c r="H530" s="41"/>
      <c r="I530" s="229"/>
      <c r="J530" s="41"/>
      <c r="K530" s="41"/>
      <c r="L530" s="45"/>
      <c r="M530" s="230"/>
      <c r="N530" s="231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166</v>
      </c>
      <c r="AU530" s="18" t="s">
        <v>81</v>
      </c>
    </row>
    <row r="531" s="13" customFormat="1">
      <c r="A531" s="13"/>
      <c r="B531" s="234"/>
      <c r="C531" s="235"/>
      <c r="D531" s="227" t="s">
        <v>168</v>
      </c>
      <c r="E531" s="236" t="s">
        <v>19</v>
      </c>
      <c r="F531" s="237" t="s">
        <v>1125</v>
      </c>
      <c r="G531" s="235"/>
      <c r="H531" s="238">
        <v>4.4000000000000004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168</v>
      </c>
      <c r="AU531" s="244" t="s">
        <v>81</v>
      </c>
      <c r="AV531" s="13" t="s">
        <v>81</v>
      </c>
      <c r="AW531" s="13" t="s">
        <v>33</v>
      </c>
      <c r="AX531" s="13" t="s">
        <v>72</v>
      </c>
      <c r="AY531" s="244" t="s">
        <v>154</v>
      </c>
    </row>
    <row r="532" s="14" customFormat="1">
      <c r="A532" s="14"/>
      <c r="B532" s="245"/>
      <c r="C532" s="246"/>
      <c r="D532" s="227" t="s">
        <v>168</v>
      </c>
      <c r="E532" s="247" t="s">
        <v>19</v>
      </c>
      <c r="F532" s="248" t="s">
        <v>171</v>
      </c>
      <c r="G532" s="246"/>
      <c r="H532" s="249">
        <v>4.4000000000000004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168</v>
      </c>
      <c r="AU532" s="255" t="s">
        <v>81</v>
      </c>
      <c r="AV532" s="14" t="s">
        <v>162</v>
      </c>
      <c r="AW532" s="14" t="s">
        <v>33</v>
      </c>
      <c r="AX532" s="14" t="s">
        <v>79</v>
      </c>
      <c r="AY532" s="255" t="s">
        <v>154</v>
      </c>
    </row>
    <row r="533" s="2" customFormat="1" ht="16.5" customHeight="1">
      <c r="A533" s="39"/>
      <c r="B533" s="40"/>
      <c r="C533" s="214" t="s">
        <v>800</v>
      </c>
      <c r="D533" s="214" t="s">
        <v>157</v>
      </c>
      <c r="E533" s="215" t="s">
        <v>840</v>
      </c>
      <c r="F533" s="216" t="s">
        <v>841</v>
      </c>
      <c r="G533" s="217" t="s">
        <v>160</v>
      </c>
      <c r="H533" s="218">
        <v>4.4000000000000004</v>
      </c>
      <c r="I533" s="219"/>
      <c r="J533" s="220">
        <f>ROUND(I533*H533,2)</f>
        <v>0</v>
      </c>
      <c r="K533" s="216" t="s">
        <v>161</v>
      </c>
      <c r="L533" s="45"/>
      <c r="M533" s="221" t="s">
        <v>19</v>
      </c>
      <c r="N533" s="222" t="s">
        <v>43</v>
      </c>
      <c r="O533" s="85"/>
      <c r="P533" s="223">
        <f>O533*H533</f>
        <v>0</v>
      </c>
      <c r="Q533" s="223">
        <v>0.0044999999999999997</v>
      </c>
      <c r="R533" s="223">
        <f>Q533*H533</f>
        <v>0.019800000000000002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256</v>
      </c>
      <c r="AT533" s="225" t="s">
        <v>157</v>
      </c>
      <c r="AU533" s="225" t="s">
        <v>81</v>
      </c>
      <c r="AY533" s="18" t="s">
        <v>154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79</v>
      </c>
      <c r="BK533" s="226">
        <f>ROUND(I533*H533,2)</f>
        <v>0</v>
      </c>
      <c r="BL533" s="18" t="s">
        <v>256</v>
      </c>
      <c r="BM533" s="225" t="s">
        <v>1127</v>
      </c>
    </row>
    <row r="534" s="2" customFormat="1">
      <c r="A534" s="39"/>
      <c r="B534" s="40"/>
      <c r="C534" s="41"/>
      <c r="D534" s="227" t="s">
        <v>164</v>
      </c>
      <c r="E534" s="41"/>
      <c r="F534" s="228" t="s">
        <v>843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164</v>
      </c>
      <c r="AU534" s="18" t="s">
        <v>81</v>
      </c>
    </row>
    <row r="535" s="2" customFormat="1">
      <c r="A535" s="39"/>
      <c r="B535" s="40"/>
      <c r="C535" s="41"/>
      <c r="D535" s="232" t="s">
        <v>166</v>
      </c>
      <c r="E535" s="41"/>
      <c r="F535" s="233" t="s">
        <v>844</v>
      </c>
      <c r="G535" s="41"/>
      <c r="H535" s="41"/>
      <c r="I535" s="229"/>
      <c r="J535" s="41"/>
      <c r="K535" s="41"/>
      <c r="L535" s="45"/>
      <c r="M535" s="230"/>
      <c r="N535" s="231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166</v>
      </c>
      <c r="AU535" s="18" t="s">
        <v>81</v>
      </c>
    </row>
    <row r="536" s="13" customFormat="1">
      <c r="A536" s="13"/>
      <c r="B536" s="234"/>
      <c r="C536" s="235"/>
      <c r="D536" s="227" t="s">
        <v>168</v>
      </c>
      <c r="E536" s="236" t="s">
        <v>19</v>
      </c>
      <c r="F536" s="237" t="s">
        <v>1125</v>
      </c>
      <c r="G536" s="235"/>
      <c r="H536" s="238">
        <v>4.4000000000000004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168</v>
      </c>
      <c r="AU536" s="244" t="s">
        <v>81</v>
      </c>
      <c r="AV536" s="13" t="s">
        <v>81</v>
      </c>
      <c r="AW536" s="13" t="s">
        <v>33</v>
      </c>
      <c r="AX536" s="13" t="s">
        <v>72</v>
      </c>
      <c r="AY536" s="244" t="s">
        <v>154</v>
      </c>
    </row>
    <row r="537" s="14" customFormat="1">
      <c r="A537" s="14"/>
      <c r="B537" s="245"/>
      <c r="C537" s="246"/>
      <c r="D537" s="227" t="s">
        <v>168</v>
      </c>
      <c r="E537" s="247" t="s">
        <v>19</v>
      </c>
      <c r="F537" s="248" t="s">
        <v>171</v>
      </c>
      <c r="G537" s="246"/>
      <c r="H537" s="249">
        <v>4.4000000000000004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168</v>
      </c>
      <c r="AU537" s="255" t="s">
        <v>81</v>
      </c>
      <c r="AV537" s="14" t="s">
        <v>162</v>
      </c>
      <c r="AW537" s="14" t="s">
        <v>33</v>
      </c>
      <c r="AX537" s="14" t="s">
        <v>79</v>
      </c>
      <c r="AY537" s="255" t="s">
        <v>154</v>
      </c>
    </row>
    <row r="538" s="2" customFormat="1" ht="21.75" customHeight="1">
      <c r="A538" s="39"/>
      <c r="B538" s="40"/>
      <c r="C538" s="214" t="s">
        <v>806</v>
      </c>
      <c r="D538" s="214" t="s">
        <v>157</v>
      </c>
      <c r="E538" s="215" t="s">
        <v>846</v>
      </c>
      <c r="F538" s="216" t="s">
        <v>847</v>
      </c>
      <c r="G538" s="217" t="s">
        <v>265</v>
      </c>
      <c r="H538" s="218">
        <v>8.1999999999999993</v>
      </c>
      <c r="I538" s="219"/>
      <c r="J538" s="220">
        <f>ROUND(I538*H538,2)</f>
        <v>0</v>
      </c>
      <c r="K538" s="216" t="s">
        <v>555</v>
      </c>
      <c r="L538" s="45"/>
      <c r="M538" s="221" t="s">
        <v>19</v>
      </c>
      <c r="N538" s="222" t="s">
        <v>43</v>
      </c>
      <c r="O538" s="85"/>
      <c r="P538" s="223">
        <f>O538*H538</f>
        <v>0</v>
      </c>
      <c r="Q538" s="223">
        <v>0.00020000000000000001</v>
      </c>
      <c r="R538" s="223">
        <f>Q538*H538</f>
        <v>0.00164</v>
      </c>
      <c r="S538" s="223">
        <v>0</v>
      </c>
      <c r="T538" s="224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5" t="s">
        <v>256</v>
      </c>
      <c r="AT538" s="225" t="s">
        <v>157</v>
      </c>
      <c r="AU538" s="225" t="s">
        <v>81</v>
      </c>
      <c r="AY538" s="18" t="s">
        <v>154</v>
      </c>
      <c r="BE538" s="226">
        <f>IF(N538="základní",J538,0)</f>
        <v>0</v>
      </c>
      <c r="BF538" s="226">
        <f>IF(N538="snížená",J538,0)</f>
        <v>0</v>
      </c>
      <c r="BG538" s="226">
        <f>IF(N538="zákl. přenesená",J538,0)</f>
        <v>0</v>
      </c>
      <c r="BH538" s="226">
        <f>IF(N538="sníž. přenesená",J538,0)</f>
        <v>0</v>
      </c>
      <c r="BI538" s="226">
        <f>IF(N538="nulová",J538,0)</f>
        <v>0</v>
      </c>
      <c r="BJ538" s="18" t="s">
        <v>79</v>
      </c>
      <c r="BK538" s="226">
        <f>ROUND(I538*H538,2)</f>
        <v>0</v>
      </c>
      <c r="BL538" s="18" t="s">
        <v>256</v>
      </c>
      <c r="BM538" s="225" t="s">
        <v>1128</v>
      </c>
    </row>
    <row r="539" s="2" customFormat="1">
      <c r="A539" s="39"/>
      <c r="B539" s="40"/>
      <c r="C539" s="41"/>
      <c r="D539" s="227" t="s">
        <v>164</v>
      </c>
      <c r="E539" s="41"/>
      <c r="F539" s="228" t="s">
        <v>849</v>
      </c>
      <c r="G539" s="41"/>
      <c r="H539" s="41"/>
      <c r="I539" s="229"/>
      <c r="J539" s="41"/>
      <c r="K539" s="41"/>
      <c r="L539" s="45"/>
      <c r="M539" s="230"/>
      <c r="N539" s="231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164</v>
      </c>
      <c r="AU539" s="18" t="s">
        <v>81</v>
      </c>
    </row>
    <row r="540" s="2" customFormat="1">
      <c r="A540" s="39"/>
      <c r="B540" s="40"/>
      <c r="C540" s="41"/>
      <c r="D540" s="232" t="s">
        <v>166</v>
      </c>
      <c r="E540" s="41"/>
      <c r="F540" s="233" t="s">
        <v>850</v>
      </c>
      <c r="G540" s="41"/>
      <c r="H540" s="41"/>
      <c r="I540" s="229"/>
      <c r="J540" s="41"/>
      <c r="K540" s="41"/>
      <c r="L540" s="45"/>
      <c r="M540" s="230"/>
      <c r="N540" s="231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166</v>
      </c>
      <c r="AU540" s="18" t="s">
        <v>81</v>
      </c>
    </row>
    <row r="541" s="13" customFormat="1">
      <c r="A541" s="13"/>
      <c r="B541" s="234"/>
      <c r="C541" s="235"/>
      <c r="D541" s="227" t="s">
        <v>168</v>
      </c>
      <c r="E541" s="236" t="s">
        <v>19</v>
      </c>
      <c r="F541" s="237" t="s">
        <v>1129</v>
      </c>
      <c r="G541" s="235"/>
      <c r="H541" s="238">
        <v>8.1999999999999993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168</v>
      </c>
      <c r="AU541" s="244" t="s">
        <v>81</v>
      </c>
      <c r="AV541" s="13" t="s">
        <v>81</v>
      </c>
      <c r="AW541" s="13" t="s">
        <v>33</v>
      </c>
      <c r="AX541" s="13" t="s">
        <v>72</v>
      </c>
      <c r="AY541" s="244" t="s">
        <v>154</v>
      </c>
    </row>
    <row r="542" s="14" customFormat="1">
      <c r="A542" s="14"/>
      <c r="B542" s="245"/>
      <c r="C542" s="246"/>
      <c r="D542" s="227" t="s">
        <v>168</v>
      </c>
      <c r="E542" s="247" t="s">
        <v>19</v>
      </c>
      <c r="F542" s="248" t="s">
        <v>171</v>
      </c>
      <c r="G542" s="246"/>
      <c r="H542" s="249">
        <v>8.1999999999999993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168</v>
      </c>
      <c r="AU542" s="255" t="s">
        <v>81</v>
      </c>
      <c r="AV542" s="14" t="s">
        <v>162</v>
      </c>
      <c r="AW542" s="14" t="s">
        <v>33</v>
      </c>
      <c r="AX542" s="14" t="s">
        <v>79</v>
      </c>
      <c r="AY542" s="255" t="s">
        <v>154</v>
      </c>
    </row>
    <row r="543" s="2" customFormat="1" ht="24.15" customHeight="1">
      <c r="A543" s="39"/>
      <c r="B543" s="40"/>
      <c r="C543" s="257" t="s">
        <v>812</v>
      </c>
      <c r="D543" s="257" t="s">
        <v>470</v>
      </c>
      <c r="E543" s="258" t="s">
        <v>853</v>
      </c>
      <c r="F543" s="259" t="s">
        <v>854</v>
      </c>
      <c r="G543" s="260" t="s">
        <v>265</v>
      </c>
      <c r="H543" s="261">
        <v>9.0199999999999996</v>
      </c>
      <c r="I543" s="262"/>
      <c r="J543" s="263">
        <f>ROUND(I543*H543,2)</f>
        <v>0</v>
      </c>
      <c r="K543" s="259" t="s">
        <v>161</v>
      </c>
      <c r="L543" s="264"/>
      <c r="M543" s="265" t="s">
        <v>19</v>
      </c>
      <c r="N543" s="266" t="s">
        <v>43</v>
      </c>
      <c r="O543" s="85"/>
      <c r="P543" s="223">
        <f>O543*H543</f>
        <v>0</v>
      </c>
      <c r="Q543" s="223">
        <v>0.00021000000000000001</v>
      </c>
      <c r="R543" s="223">
        <f>Q543*H543</f>
        <v>0.0018942</v>
      </c>
      <c r="S543" s="223">
        <v>0</v>
      </c>
      <c r="T543" s="22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5" t="s">
        <v>366</v>
      </c>
      <c r="AT543" s="225" t="s">
        <v>470</v>
      </c>
      <c r="AU543" s="225" t="s">
        <v>81</v>
      </c>
      <c r="AY543" s="18" t="s">
        <v>154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79</v>
      </c>
      <c r="BK543" s="226">
        <f>ROUND(I543*H543,2)</f>
        <v>0</v>
      </c>
      <c r="BL543" s="18" t="s">
        <v>256</v>
      </c>
      <c r="BM543" s="225" t="s">
        <v>1130</v>
      </c>
    </row>
    <row r="544" s="2" customFormat="1">
      <c r="A544" s="39"/>
      <c r="B544" s="40"/>
      <c r="C544" s="41"/>
      <c r="D544" s="227" t="s">
        <v>164</v>
      </c>
      <c r="E544" s="41"/>
      <c r="F544" s="228" t="s">
        <v>854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164</v>
      </c>
      <c r="AU544" s="18" t="s">
        <v>81</v>
      </c>
    </row>
    <row r="545" s="13" customFormat="1">
      <c r="A545" s="13"/>
      <c r="B545" s="234"/>
      <c r="C545" s="235"/>
      <c r="D545" s="227" t="s">
        <v>168</v>
      </c>
      <c r="E545" s="236" t="s">
        <v>19</v>
      </c>
      <c r="F545" s="237" t="s">
        <v>1131</v>
      </c>
      <c r="G545" s="235"/>
      <c r="H545" s="238">
        <v>9.0199999999999996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168</v>
      </c>
      <c r="AU545" s="244" t="s">
        <v>81</v>
      </c>
      <c r="AV545" s="13" t="s">
        <v>81</v>
      </c>
      <c r="AW545" s="13" t="s">
        <v>33</v>
      </c>
      <c r="AX545" s="13" t="s">
        <v>79</v>
      </c>
      <c r="AY545" s="244" t="s">
        <v>154</v>
      </c>
    </row>
    <row r="546" s="2" customFormat="1" ht="37.8" customHeight="1">
      <c r="A546" s="39"/>
      <c r="B546" s="40"/>
      <c r="C546" s="214" t="s">
        <v>818</v>
      </c>
      <c r="D546" s="214" t="s">
        <v>157</v>
      </c>
      <c r="E546" s="215" t="s">
        <v>858</v>
      </c>
      <c r="F546" s="216" t="s">
        <v>859</v>
      </c>
      <c r="G546" s="217" t="s">
        <v>160</v>
      </c>
      <c r="H546" s="218">
        <v>4.4000000000000004</v>
      </c>
      <c r="I546" s="219"/>
      <c r="J546" s="220">
        <f>ROUND(I546*H546,2)</f>
        <v>0</v>
      </c>
      <c r="K546" s="216" t="s">
        <v>19</v>
      </c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256</v>
      </c>
      <c r="AT546" s="225" t="s">
        <v>157</v>
      </c>
      <c r="AU546" s="225" t="s">
        <v>81</v>
      </c>
      <c r="AY546" s="18" t="s">
        <v>154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79</v>
      </c>
      <c r="BK546" s="226">
        <f>ROUND(I546*H546,2)</f>
        <v>0</v>
      </c>
      <c r="BL546" s="18" t="s">
        <v>256</v>
      </c>
      <c r="BM546" s="225" t="s">
        <v>1132</v>
      </c>
    </row>
    <row r="547" s="2" customFormat="1">
      <c r="A547" s="39"/>
      <c r="B547" s="40"/>
      <c r="C547" s="41"/>
      <c r="D547" s="227" t="s">
        <v>164</v>
      </c>
      <c r="E547" s="41"/>
      <c r="F547" s="228" t="s">
        <v>859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164</v>
      </c>
      <c r="AU547" s="18" t="s">
        <v>81</v>
      </c>
    </row>
    <row r="548" s="13" customFormat="1">
      <c r="A548" s="13"/>
      <c r="B548" s="234"/>
      <c r="C548" s="235"/>
      <c r="D548" s="227" t="s">
        <v>168</v>
      </c>
      <c r="E548" s="236" t="s">
        <v>19</v>
      </c>
      <c r="F548" s="237" t="s">
        <v>1125</v>
      </c>
      <c r="G548" s="235"/>
      <c r="H548" s="238">
        <v>4.4000000000000004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168</v>
      </c>
      <c r="AU548" s="244" t="s">
        <v>81</v>
      </c>
      <c r="AV548" s="13" t="s">
        <v>81</v>
      </c>
      <c r="AW548" s="13" t="s">
        <v>33</v>
      </c>
      <c r="AX548" s="13" t="s">
        <v>72</v>
      </c>
      <c r="AY548" s="244" t="s">
        <v>154</v>
      </c>
    </row>
    <row r="549" s="14" customFormat="1">
      <c r="A549" s="14"/>
      <c r="B549" s="245"/>
      <c r="C549" s="246"/>
      <c r="D549" s="227" t="s">
        <v>168</v>
      </c>
      <c r="E549" s="247" t="s">
        <v>19</v>
      </c>
      <c r="F549" s="248" t="s">
        <v>171</v>
      </c>
      <c r="G549" s="246"/>
      <c r="H549" s="249">
        <v>4.4000000000000004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168</v>
      </c>
      <c r="AU549" s="255" t="s">
        <v>81</v>
      </c>
      <c r="AV549" s="14" t="s">
        <v>162</v>
      </c>
      <c r="AW549" s="14" t="s">
        <v>33</v>
      </c>
      <c r="AX549" s="14" t="s">
        <v>79</v>
      </c>
      <c r="AY549" s="255" t="s">
        <v>154</v>
      </c>
    </row>
    <row r="550" s="2" customFormat="1" ht="16.5" customHeight="1">
      <c r="A550" s="39"/>
      <c r="B550" s="40"/>
      <c r="C550" s="257" t="s">
        <v>826</v>
      </c>
      <c r="D550" s="257" t="s">
        <v>470</v>
      </c>
      <c r="E550" s="258" t="s">
        <v>862</v>
      </c>
      <c r="F550" s="259" t="s">
        <v>863</v>
      </c>
      <c r="G550" s="260" t="s">
        <v>160</v>
      </c>
      <c r="H550" s="261">
        <v>4.8399999999999999</v>
      </c>
      <c r="I550" s="262"/>
      <c r="J550" s="263">
        <f>ROUND(I550*H550,2)</f>
        <v>0</v>
      </c>
      <c r="K550" s="259" t="s">
        <v>19</v>
      </c>
      <c r="L550" s="264"/>
      <c r="M550" s="265" t="s">
        <v>19</v>
      </c>
      <c r="N550" s="266" t="s">
        <v>43</v>
      </c>
      <c r="O550" s="85"/>
      <c r="P550" s="223">
        <f>O550*H550</f>
        <v>0</v>
      </c>
      <c r="Q550" s="223">
        <v>0.0126</v>
      </c>
      <c r="R550" s="223">
        <f>Q550*H550</f>
        <v>0.060983999999999997</v>
      </c>
      <c r="S550" s="223">
        <v>0</v>
      </c>
      <c r="T550" s="224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5" t="s">
        <v>366</v>
      </c>
      <c r="AT550" s="225" t="s">
        <v>470</v>
      </c>
      <c r="AU550" s="225" t="s">
        <v>81</v>
      </c>
      <c r="AY550" s="18" t="s">
        <v>154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79</v>
      </c>
      <c r="BK550" s="226">
        <f>ROUND(I550*H550,2)</f>
        <v>0</v>
      </c>
      <c r="BL550" s="18" t="s">
        <v>256</v>
      </c>
      <c r="BM550" s="225" t="s">
        <v>1133</v>
      </c>
    </row>
    <row r="551" s="2" customFormat="1">
      <c r="A551" s="39"/>
      <c r="B551" s="40"/>
      <c r="C551" s="41"/>
      <c r="D551" s="227" t="s">
        <v>164</v>
      </c>
      <c r="E551" s="41"/>
      <c r="F551" s="228" t="s">
        <v>863</v>
      </c>
      <c r="G551" s="41"/>
      <c r="H551" s="41"/>
      <c r="I551" s="229"/>
      <c r="J551" s="41"/>
      <c r="K551" s="41"/>
      <c r="L551" s="45"/>
      <c r="M551" s="230"/>
      <c r="N551" s="231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164</v>
      </c>
      <c r="AU551" s="18" t="s">
        <v>81</v>
      </c>
    </row>
    <row r="552" s="13" customFormat="1">
      <c r="A552" s="13"/>
      <c r="B552" s="234"/>
      <c r="C552" s="235"/>
      <c r="D552" s="227" t="s">
        <v>168</v>
      </c>
      <c r="E552" s="236" t="s">
        <v>19</v>
      </c>
      <c r="F552" s="237" t="s">
        <v>1125</v>
      </c>
      <c r="G552" s="235"/>
      <c r="H552" s="238">
        <v>4.4000000000000004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168</v>
      </c>
      <c r="AU552" s="244" t="s">
        <v>81</v>
      </c>
      <c r="AV552" s="13" t="s">
        <v>81</v>
      </c>
      <c r="AW552" s="13" t="s">
        <v>33</v>
      </c>
      <c r="AX552" s="13" t="s">
        <v>72</v>
      </c>
      <c r="AY552" s="244" t="s">
        <v>154</v>
      </c>
    </row>
    <row r="553" s="14" customFormat="1">
      <c r="A553" s="14"/>
      <c r="B553" s="245"/>
      <c r="C553" s="246"/>
      <c r="D553" s="227" t="s">
        <v>168</v>
      </c>
      <c r="E553" s="247" t="s">
        <v>19</v>
      </c>
      <c r="F553" s="248" t="s">
        <v>171</v>
      </c>
      <c r="G553" s="246"/>
      <c r="H553" s="249">
        <v>4.4000000000000004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168</v>
      </c>
      <c r="AU553" s="255" t="s">
        <v>81</v>
      </c>
      <c r="AV553" s="14" t="s">
        <v>162</v>
      </c>
      <c r="AW553" s="14" t="s">
        <v>33</v>
      </c>
      <c r="AX553" s="14" t="s">
        <v>72</v>
      </c>
      <c r="AY553" s="255" t="s">
        <v>154</v>
      </c>
    </row>
    <row r="554" s="13" customFormat="1">
      <c r="A554" s="13"/>
      <c r="B554" s="234"/>
      <c r="C554" s="235"/>
      <c r="D554" s="227" t="s">
        <v>168</v>
      </c>
      <c r="E554" s="236" t="s">
        <v>19</v>
      </c>
      <c r="F554" s="237" t="s">
        <v>1134</v>
      </c>
      <c r="G554" s="235"/>
      <c r="H554" s="238">
        <v>4.8399999999999999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168</v>
      </c>
      <c r="AU554" s="244" t="s">
        <v>81</v>
      </c>
      <c r="AV554" s="13" t="s">
        <v>81</v>
      </c>
      <c r="AW554" s="13" t="s">
        <v>33</v>
      </c>
      <c r="AX554" s="13" t="s">
        <v>79</v>
      </c>
      <c r="AY554" s="244" t="s">
        <v>154</v>
      </c>
    </row>
    <row r="555" s="2" customFormat="1" ht="24.15" customHeight="1">
      <c r="A555" s="39"/>
      <c r="B555" s="40"/>
      <c r="C555" s="214" t="s">
        <v>833</v>
      </c>
      <c r="D555" s="214" t="s">
        <v>157</v>
      </c>
      <c r="E555" s="215" t="s">
        <v>867</v>
      </c>
      <c r="F555" s="216" t="s">
        <v>868</v>
      </c>
      <c r="G555" s="217" t="s">
        <v>356</v>
      </c>
      <c r="H555" s="218">
        <v>0.084000000000000005</v>
      </c>
      <c r="I555" s="219"/>
      <c r="J555" s="220">
        <f>ROUND(I555*H555,2)</f>
        <v>0</v>
      </c>
      <c r="K555" s="216" t="s">
        <v>161</v>
      </c>
      <c r="L555" s="45"/>
      <c r="M555" s="221" t="s">
        <v>19</v>
      </c>
      <c r="N555" s="222" t="s">
        <v>43</v>
      </c>
      <c r="O555" s="85"/>
      <c r="P555" s="223">
        <f>O555*H555</f>
        <v>0</v>
      </c>
      <c r="Q555" s="223">
        <v>0</v>
      </c>
      <c r="R555" s="223">
        <f>Q555*H555</f>
        <v>0</v>
      </c>
      <c r="S555" s="223">
        <v>0</v>
      </c>
      <c r="T555" s="22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5" t="s">
        <v>256</v>
      </c>
      <c r="AT555" s="225" t="s">
        <v>157</v>
      </c>
      <c r="AU555" s="225" t="s">
        <v>81</v>
      </c>
      <c r="AY555" s="18" t="s">
        <v>154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79</v>
      </c>
      <c r="BK555" s="226">
        <f>ROUND(I555*H555,2)</f>
        <v>0</v>
      </c>
      <c r="BL555" s="18" t="s">
        <v>256</v>
      </c>
      <c r="BM555" s="225" t="s">
        <v>1135</v>
      </c>
    </row>
    <row r="556" s="2" customFormat="1">
      <c r="A556" s="39"/>
      <c r="B556" s="40"/>
      <c r="C556" s="41"/>
      <c r="D556" s="227" t="s">
        <v>164</v>
      </c>
      <c r="E556" s="41"/>
      <c r="F556" s="228" t="s">
        <v>870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164</v>
      </c>
      <c r="AU556" s="18" t="s">
        <v>81</v>
      </c>
    </row>
    <row r="557" s="2" customFormat="1">
      <c r="A557" s="39"/>
      <c r="B557" s="40"/>
      <c r="C557" s="41"/>
      <c r="D557" s="232" t="s">
        <v>166</v>
      </c>
      <c r="E557" s="41"/>
      <c r="F557" s="233" t="s">
        <v>871</v>
      </c>
      <c r="G557" s="41"/>
      <c r="H557" s="41"/>
      <c r="I557" s="229"/>
      <c r="J557" s="41"/>
      <c r="K557" s="41"/>
      <c r="L557" s="45"/>
      <c r="M557" s="230"/>
      <c r="N557" s="231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166</v>
      </c>
      <c r="AU557" s="18" t="s">
        <v>81</v>
      </c>
    </row>
    <row r="558" s="12" customFormat="1" ht="22.8" customHeight="1">
      <c r="A558" s="12"/>
      <c r="B558" s="198"/>
      <c r="C558" s="199"/>
      <c r="D558" s="200" t="s">
        <v>71</v>
      </c>
      <c r="E558" s="212" t="s">
        <v>872</v>
      </c>
      <c r="F558" s="212" t="s">
        <v>873</v>
      </c>
      <c r="G558" s="199"/>
      <c r="H558" s="199"/>
      <c r="I558" s="202"/>
      <c r="J558" s="213">
        <f>BK558</f>
        <v>0</v>
      </c>
      <c r="K558" s="199"/>
      <c r="L558" s="204"/>
      <c r="M558" s="205"/>
      <c r="N558" s="206"/>
      <c r="O558" s="206"/>
      <c r="P558" s="207">
        <f>SUM(P559:P585)</f>
        <v>0</v>
      </c>
      <c r="Q558" s="206"/>
      <c r="R558" s="207">
        <f>SUM(R559:R585)</f>
        <v>0.096231499999999998</v>
      </c>
      <c r="S558" s="206"/>
      <c r="T558" s="208">
        <f>SUM(T559:T585)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9" t="s">
        <v>81</v>
      </c>
      <c r="AT558" s="210" t="s">
        <v>71</v>
      </c>
      <c r="AU558" s="210" t="s">
        <v>79</v>
      </c>
      <c r="AY558" s="209" t="s">
        <v>154</v>
      </c>
      <c r="BK558" s="211">
        <f>SUM(BK559:BK585)</f>
        <v>0</v>
      </c>
    </row>
    <row r="559" s="2" customFormat="1" ht="24.15" customHeight="1">
      <c r="A559" s="39"/>
      <c r="B559" s="40"/>
      <c r="C559" s="214" t="s">
        <v>839</v>
      </c>
      <c r="D559" s="214" t="s">
        <v>157</v>
      </c>
      <c r="E559" s="215" t="s">
        <v>875</v>
      </c>
      <c r="F559" s="216" t="s">
        <v>876</v>
      </c>
      <c r="G559" s="217" t="s">
        <v>160</v>
      </c>
      <c r="H559" s="218">
        <v>192.46299999999999</v>
      </c>
      <c r="I559" s="219"/>
      <c r="J559" s="220">
        <f>ROUND(I559*H559,2)</f>
        <v>0</v>
      </c>
      <c r="K559" s="216" t="s">
        <v>161</v>
      </c>
      <c r="L559" s="45"/>
      <c r="M559" s="221" t="s">
        <v>19</v>
      </c>
      <c r="N559" s="222" t="s">
        <v>43</v>
      </c>
      <c r="O559" s="85"/>
      <c r="P559" s="223">
        <f>O559*H559</f>
        <v>0</v>
      </c>
      <c r="Q559" s="223">
        <v>0</v>
      </c>
      <c r="R559" s="223">
        <f>Q559*H559</f>
        <v>0</v>
      </c>
      <c r="S559" s="223">
        <v>0</v>
      </c>
      <c r="T559" s="224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5" t="s">
        <v>256</v>
      </c>
      <c r="AT559" s="225" t="s">
        <v>157</v>
      </c>
      <c r="AU559" s="225" t="s">
        <v>81</v>
      </c>
      <c r="AY559" s="18" t="s">
        <v>154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8" t="s">
        <v>79</v>
      </c>
      <c r="BK559" s="226">
        <f>ROUND(I559*H559,2)</f>
        <v>0</v>
      </c>
      <c r="BL559" s="18" t="s">
        <v>256</v>
      </c>
      <c r="BM559" s="225" t="s">
        <v>1136</v>
      </c>
    </row>
    <row r="560" s="2" customFormat="1">
      <c r="A560" s="39"/>
      <c r="B560" s="40"/>
      <c r="C560" s="41"/>
      <c r="D560" s="227" t="s">
        <v>164</v>
      </c>
      <c r="E560" s="41"/>
      <c r="F560" s="228" t="s">
        <v>878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164</v>
      </c>
      <c r="AU560" s="18" t="s">
        <v>81</v>
      </c>
    </row>
    <row r="561" s="2" customFormat="1">
      <c r="A561" s="39"/>
      <c r="B561" s="40"/>
      <c r="C561" s="41"/>
      <c r="D561" s="232" t="s">
        <v>166</v>
      </c>
      <c r="E561" s="41"/>
      <c r="F561" s="233" t="s">
        <v>879</v>
      </c>
      <c r="G561" s="41"/>
      <c r="H561" s="41"/>
      <c r="I561" s="229"/>
      <c r="J561" s="41"/>
      <c r="K561" s="41"/>
      <c r="L561" s="45"/>
      <c r="M561" s="230"/>
      <c r="N561" s="231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166</v>
      </c>
      <c r="AU561" s="18" t="s">
        <v>81</v>
      </c>
    </row>
    <row r="562" s="13" customFormat="1">
      <c r="A562" s="13"/>
      <c r="B562" s="234"/>
      <c r="C562" s="235"/>
      <c r="D562" s="227" t="s">
        <v>168</v>
      </c>
      <c r="E562" s="236" t="s">
        <v>19</v>
      </c>
      <c r="F562" s="237" t="s">
        <v>979</v>
      </c>
      <c r="G562" s="235"/>
      <c r="H562" s="238">
        <v>84.799999999999997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168</v>
      </c>
      <c r="AU562" s="244" t="s">
        <v>81</v>
      </c>
      <c r="AV562" s="13" t="s">
        <v>81</v>
      </c>
      <c r="AW562" s="13" t="s">
        <v>33</v>
      </c>
      <c r="AX562" s="13" t="s">
        <v>72</v>
      </c>
      <c r="AY562" s="244" t="s">
        <v>154</v>
      </c>
    </row>
    <row r="563" s="13" customFormat="1">
      <c r="A563" s="13"/>
      <c r="B563" s="234"/>
      <c r="C563" s="235"/>
      <c r="D563" s="227" t="s">
        <v>168</v>
      </c>
      <c r="E563" s="236" t="s">
        <v>19</v>
      </c>
      <c r="F563" s="237" t="s">
        <v>984</v>
      </c>
      <c r="G563" s="235"/>
      <c r="H563" s="238">
        <v>122.53700000000001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168</v>
      </c>
      <c r="AU563" s="244" t="s">
        <v>81</v>
      </c>
      <c r="AV563" s="13" t="s">
        <v>81</v>
      </c>
      <c r="AW563" s="13" t="s">
        <v>33</v>
      </c>
      <c r="AX563" s="13" t="s">
        <v>72</v>
      </c>
      <c r="AY563" s="244" t="s">
        <v>154</v>
      </c>
    </row>
    <row r="564" s="13" customFormat="1">
      <c r="A564" s="13"/>
      <c r="B564" s="234"/>
      <c r="C564" s="235"/>
      <c r="D564" s="227" t="s">
        <v>168</v>
      </c>
      <c r="E564" s="236" t="s">
        <v>19</v>
      </c>
      <c r="F564" s="237" t="s">
        <v>232</v>
      </c>
      <c r="G564" s="235"/>
      <c r="H564" s="238">
        <v>11.231999999999999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168</v>
      </c>
      <c r="AU564" s="244" t="s">
        <v>81</v>
      </c>
      <c r="AV564" s="13" t="s">
        <v>81</v>
      </c>
      <c r="AW564" s="13" t="s">
        <v>33</v>
      </c>
      <c r="AX564" s="13" t="s">
        <v>72</v>
      </c>
      <c r="AY564" s="244" t="s">
        <v>154</v>
      </c>
    </row>
    <row r="565" s="13" customFormat="1">
      <c r="A565" s="13"/>
      <c r="B565" s="234"/>
      <c r="C565" s="235"/>
      <c r="D565" s="227" t="s">
        <v>168</v>
      </c>
      <c r="E565" s="236" t="s">
        <v>19</v>
      </c>
      <c r="F565" s="237" t="s">
        <v>200</v>
      </c>
      <c r="G565" s="235"/>
      <c r="H565" s="238">
        <v>-3.5459999999999998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168</v>
      </c>
      <c r="AU565" s="244" t="s">
        <v>81</v>
      </c>
      <c r="AV565" s="13" t="s">
        <v>81</v>
      </c>
      <c r="AW565" s="13" t="s">
        <v>33</v>
      </c>
      <c r="AX565" s="13" t="s">
        <v>72</v>
      </c>
      <c r="AY565" s="244" t="s">
        <v>154</v>
      </c>
    </row>
    <row r="566" s="13" customFormat="1">
      <c r="A566" s="13"/>
      <c r="B566" s="234"/>
      <c r="C566" s="235"/>
      <c r="D566" s="227" t="s">
        <v>168</v>
      </c>
      <c r="E566" s="236" t="s">
        <v>19</v>
      </c>
      <c r="F566" s="237" t="s">
        <v>201</v>
      </c>
      <c r="G566" s="235"/>
      <c r="H566" s="238">
        <v>-22.559999999999999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168</v>
      </c>
      <c r="AU566" s="244" t="s">
        <v>81</v>
      </c>
      <c r="AV566" s="13" t="s">
        <v>81</v>
      </c>
      <c r="AW566" s="13" t="s">
        <v>33</v>
      </c>
      <c r="AX566" s="13" t="s">
        <v>72</v>
      </c>
      <c r="AY566" s="244" t="s">
        <v>154</v>
      </c>
    </row>
    <row r="567" s="14" customFormat="1">
      <c r="A567" s="14"/>
      <c r="B567" s="245"/>
      <c r="C567" s="246"/>
      <c r="D567" s="227" t="s">
        <v>168</v>
      </c>
      <c r="E567" s="247" t="s">
        <v>19</v>
      </c>
      <c r="F567" s="248" t="s">
        <v>171</v>
      </c>
      <c r="G567" s="246"/>
      <c r="H567" s="249">
        <v>192.46299999999999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168</v>
      </c>
      <c r="AU567" s="255" t="s">
        <v>81</v>
      </c>
      <c r="AV567" s="14" t="s">
        <v>162</v>
      </c>
      <c r="AW567" s="14" t="s">
        <v>33</v>
      </c>
      <c r="AX567" s="14" t="s">
        <v>79</v>
      </c>
      <c r="AY567" s="255" t="s">
        <v>154</v>
      </c>
    </row>
    <row r="568" s="2" customFormat="1" ht="24.15" customHeight="1">
      <c r="A568" s="39"/>
      <c r="B568" s="40"/>
      <c r="C568" s="214" t="s">
        <v>845</v>
      </c>
      <c r="D568" s="214" t="s">
        <v>157</v>
      </c>
      <c r="E568" s="215" t="s">
        <v>882</v>
      </c>
      <c r="F568" s="216" t="s">
        <v>883</v>
      </c>
      <c r="G568" s="217" t="s">
        <v>160</v>
      </c>
      <c r="H568" s="218">
        <v>192.46299999999999</v>
      </c>
      <c r="I568" s="219"/>
      <c r="J568" s="220">
        <f>ROUND(I568*H568,2)</f>
        <v>0</v>
      </c>
      <c r="K568" s="216" t="s">
        <v>161</v>
      </c>
      <c r="L568" s="45"/>
      <c r="M568" s="221" t="s">
        <v>19</v>
      </c>
      <c r="N568" s="222" t="s">
        <v>43</v>
      </c>
      <c r="O568" s="85"/>
      <c r="P568" s="223">
        <f>O568*H568</f>
        <v>0</v>
      </c>
      <c r="Q568" s="223">
        <v>0.00021000000000000001</v>
      </c>
      <c r="R568" s="223">
        <f>Q568*H568</f>
        <v>0.040417229999999998</v>
      </c>
      <c r="S568" s="223">
        <v>0</v>
      </c>
      <c r="T568" s="224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5" t="s">
        <v>256</v>
      </c>
      <c r="AT568" s="225" t="s">
        <v>157</v>
      </c>
      <c r="AU568" s="225" t="s">
        <v>81</v>
      </c>
      <c r="AY568" s="18" t="s">
        <v>154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8" t="s">
        <v>79</v>
      </c>
      <c r="BK568" s="226">
        <f>ROUND(I568*H568,2)</f>
        <v>0</v>
      </c>
      <c r="BL568" s="18" t="s">
        <v>256</v>
      </c>
      <c r="BM568" s="225" t="s">
        <v>1137</v>
      </c>
    </row>
    <row r="569" s="2" customFormat="1">
      <c r="A569" s="39"/>
      <c r="B569" s="40"/>
      <c r="C569" s="41"/>
      <c r="D569" s="227" t="s">
        <v>164</v>
      </c>
      <c r="E569" s="41"/>
      <c r="F569" s="228" t="s">
        <v>885</v>
      </c>
      <c r="G569" s="41"/>
      <c r="H569" s="41"/>
      <c r="I569" s="229"/>
      <c r="J569" s="41"/>
      <c r="K569" s="41"/>
      <c r="L569" s="45"/>
      <c r="M569" s="230"/>
      <c r="N569" s="231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164</v>
      </c>
      <c r="AU569" s="18" t="s">
        <v>81</v>
      </c>
    </row>
    <row r="570" s="2" customFormat="1">
      <c r="A570" s="39"/>
      <c r="B570" s="40"/>
      <c r="C570" s="41"/>
      <c r="D570" s="232" t="s">
        <v>166</v>
      </c>
      <c r="E570" s="41"/>
      <c r="F570" s="233" t="s">
        <v>886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166</v>
      </c>
      <c r="AU570" s="18" t="s">
        <v>81</v>
      </c>
    </row>
    <row r="571" s="13" customFormat="1">
      <c r="A571" s="13"/>
      <c r="B571" s="234"/>
      <c r="C571" s="235"/>
      <c r="D571" s="227" t="s">
        <v>168</v>
      </c>
      <c r="E571" s="236" t="s">
        <v>19</v>
      </c>
      <c r="F571" s="237" t="s">
        <v>979</v>
      </c>
      <c r="G571" s="235"/>
      <c r="H571" s="238">
        <v>84.799999999999997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168</v>
      </c>
      <c r="AU571" s="244" t="s">
        <v>81</v>
      </c>
      <c r="AV571" s="13" t="s">
        <v>81</v>
      </c>
      <c r="AW571" s="13" t="s">
        <v>33</v>
      </c>
      <c r="AX571" s="13" t="s">
        <v>72</v>
      </c>
      <c r="AY571" s="244" t="s">
        <v>154</v>
      </c>
    </row>
    <row r="572" s="13" customFormat="1">
      <c r="A572" s="13"/>
      <c r="B572" s="234"/>
      <c r="C572" s="235"/>
      <c r="D572" s="227" t="s">
        <v>168</v>
      </c>
      <c r="E572" s="236" t="s">
        <v>19</v>
      </c>
      <c r="F572" s="237" t="s">
        <v>984</v>
      </c>
      <c r="G572" s="235"/>
      <c r="H572" s="238">
        <v>122.53700000000001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168</v>
      </c>
      <c r="AU572" s="244" t="s">
        <v>81</v>
      </c>
      <c r="AV572" s="13" t="s">
        <v>81</v>
      </c>
      <c r="AW572" s="13" t="s">
        <v>33</v>
      </c>
      <c r="AX572" s="13" t="s">
        <v>72</v>
      </c>
      <c r="AY572" s="244" t="s">
        <v>154</v>
      </c>
    </row>
    <row r="573" s="13" customFormat="1">
      <c r="A573" s="13"/>
      <c r="B573" s="234"/>
      <c r="C573" s="235"/>
      <c r="D573" s="227" t="s">
        <v>168</v>
      </c>
      <c r="E573" s="236" t="s">
        <v>19</v>
      </c>
      <c r="F573" s="237" t="s">
        <v>232</v>
      </c>
      <c r="G573" s="235"/>
      <c r="H573" s="238">
        <v>11.231999999999999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168</v>
      </c>
      <c r="AU573" s="244" t="s">
        <v>81</v>
      </c>
      <c r="AV573" s="13" t="s">
        <v>81</v>
      </c>
      <c r="AW573" s="13" t="s">
        <v>33</v>
      </c>
      <c r="AX573" s="13" t="s">
        <v>72</v>
      </c>
      <c r="AY573" s="244" t="s">
        <v>154</v>
      </c>
    </row>
    <row r="574" s="13" customFormat="1">
      <c r="A574" s="13"/>
      <c r="B574" s="234"/>
      <c r="C574" s="235"/>
      <c r="D574" s="227" t="s">
        <v>168</v>
      </c>
      <c r="E574" s="236" t="s">
        <v>19</v>
      </c>
      <c r="F574" s="237" t="s">
        <v>200</v>
      </c>
      <c r="G574" s="235"/>
      <c r="H574" s="238">
        <v>-3.5459999999999998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168</v>
      </c>
      <c r="AU574" s="244" t="s">
        <v>81</v>
      </c>
      <c r="AV574" s="13" t="s">
        <v>81</v>
      </c>
      <c r="AW574" s="13" t="s">
        <v>33</v>
      </c>
      <c r="AX574" s="13" t="s">
        <v>72</v>
      </c>
      <c r="AY574" s="244" t="s">
        <v>154</v>
      </c>
    </row>
    <row r="575" s="13" customFormat="1">
      <c r="A575" s="13"/>
      <c r="B575" s="234"/>
      <c r="C575" s="235"/>
      <c r="D575" s="227" t="s">
        <v>168</v>
      </c>
      <c r="E575" s="236" t="s">
        <v>19</v>
      </c>
      <c r="F575" s="237" t="s">
        <v>201</v>
      </c>
      <c r="G575" s="235"/>
      <c r="H575" s="238">
        <v>-22.559999999999999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168</v>
      </c>
      <c r="AU575" s="244" t="s">
        <v>81</v>
      </c>
      <c r="AV575" s="13" t="s">
        <v>81</v>
      </c>
      <c r="AW575" s="13" t="s">
        <v>33</v>
      </c>
      <c r="AX575" s="13" t="s">
        <v>72</v>
      </c>
      <c r="AY575" s="244" t="s">
        <v>154</v>
      </c>
    </row>
    <row r="576" s="14" customFormat="1">
      <c r="A576" s="14"/>
      <c r="B576" s="245"/>
      <c r="C576" s="246"/>
      <c r="D576" s="227" t="s">
        <v>168</v>
      </c>
      <c r="E576" s="247" t="s">
        <v>19</v>
      </c>
      <c r="F576" s="248" t="s">
        <v>171</v>
      </c>
      <c r="G576" s="246"/>
      <c r="H576" s="249">
        <v>192.46299999999999</v>
      </c>
      <c r="I576" s="250"/>
      <c r="J576" s="246"/>
      <c r="K576" s="246"/>
      <c r="L576" s="251"/>
      <c r="M576" s="252"/>
      <c r="N576" s="253"/>
      <c r="O576" s="253"/>
      <c r="P576" s="253"/>
      <c r="Q576" s="253"/>
      <c r="R576" s="253"/>
      <c r="S576" s="253"/>
      <c r="T576" s="25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5" t="s">
        <v>168</v>
      </c>
      <c r="AU576" s="255" t="s">
        <v>81</v>
      </c>
      <c r="AV576" s="14" t="s">
        <v>162</v>
      </c>
      <c r="AW576" s="14" t="s">
        <v>33</v>
      </c>
      <c r="AX576" s="14" t="s">
        <v>79</v>
      </c>
      <c r="AY576" s="255" t="s">
        <v>154</v>
      </c>
    </row>
    <row r="577" s="2" customFormat="1" ht="33" customHeight="1">
      <c r="A577" s="39"/>
      <c r="B577" s="40"/>
      <c r="C577" s="214" t="s">
        <v>852</v>
      </c>
      <c r="D577" s="214" t="s">
        <v>157</v>
      </c>
      <c r="E577" s="215" t="s">
        <v>888</v>
      </c>
      <c r="F577" s="216" t="s">
        <v>889</v>
      </c>
      <c r="G577" s="217" t="s">
        <v>160</v>
      </c>
      <c r="H577" s="218">
        <v>192.46299999999999</v>
      </c>
      <c r="I577" s="219"/>
      <c r="J577" s="220">
        <f>ROUND(I577*H577,2)</f>
        <v>0</v>
      </c>
      <c r="K577" s="216" t="s">
        <v>161</v>
      </c>
      <c r="L577" s="45"/>
      <c r="M577" s="221" t="s">
        <v>19</v>
      </c>
      <c r="N577" s="222" t="s">
        <v>43</v>
      </c>
      <c r="O577" s="85"/>
      <c r="P577" s="223">
        <f>O577*H577</f>
        <v>0</v>
      </c>
      <c r="Q577" s="223">
        <v>0.00029</v>
      </c>
      <c r="R577" s="223">
        <f>Q577*H577</f>
        <v>0.055814269999999999</v>
      </c>
      <c r="S577" s="223">
        <v>0</v>
      </c>
      <c r="T577" s="224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5" t="s">
        <v>256</v>
      </c>
      <c r="AT577" s="225" t="s">
        <v>157</v>
      </c>
      <c r="AU577" s="225" t="s">
        <v>81</v>
      </c>
      <c r="AY577" s="18" t="s">
        <v>154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8" t="s">
        <v>79</v>
      </c>
      <c r="BK577" s="226">
        <f>ROUND(I577*H577,2)</f>
        <v>0</v>
      </c>
      <c r="BL577" s="18" t="s">
        <v>256</v>
      </c>
      <c r="BM577" s="225" t="s">
        <v>1138</v>
      </c>
    </row>
    <row r="578" s="2" customFormat="1">
      <c r="A578" s="39"/>
      <c r="B578" s="40"/>
      <c r="C578" s="41"/>
      <c r="D578" s="227" t="s">
        <v>164</v>
      </c>
      <c r="E578" s="41"/>
      <c r="F578" s="228" t="s">
        <v>891</v>
      </c>
      <c r="G578" s="41"/>
      <c r="H578" s="41"/>
      <c r="I578" s="229"/>
      <c r="J578" s="41"/>
      <c r="K578" s="41"/>
      <c r="L578" s="45"/>
      <c r="M578" s="230"/>
      <c r="N578" s="231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164</v>
      </c>
      <c r="AU578" s="18" t="s">
        <v>81</v>
      </c>
    </row>
    <row r="579" s="2" customFormat="1">
      <c r="A579" s="39"/>
      <c r="B579" s="40"/>
      <c r="C579" s="41"/>
      <c r="D579" s="232" t="s">
        <v>166</v>
      </c>
      <c r="E579" s="41"/>
      <c r="F579" s="233" t="s">
        <v>892</v>
      </c>
      <c r="G579" s="41"/>
      <c r="H579" s="41"/>
      <c r="I579" s="229"/>
      <c r="J579" s="41"/>
      <c r="K579" s="41"/>
      <c r="L579" s="45"/>
      <c r="M579" s="230"/>
      <c r="N579" s="231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166</v>
      </c>
      <c r="AU579" s="18" t="s">
        <v>81</v>
      </c>
    </row>
    <row r="580" s="13" customFormat="1">
      <c r="A580" s="13"/>
      <c r="B580" s="234"/>
      <c r="C580" s="235"/>
      <c r="D580" s="227" t="s">
        <v>168</v>
      </c>
      <c r="E580" s="236" t="s">
        <v>19</v>
      </c>
      <c r="F580" s="237" t="s">
        <v>979</v>
      </c>
      <c r="G580" s="235"/>
      <c r="H580" s="238">
        <v>84.799999999999997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4" t="s">
        <v>168</v>
      </c>
      <c r="AU580" s="244" t="s">
        <v>81</v>
      </c>
      <c r="AV580" s="13" t="s">
        <v>81</v>
      </c>
      <c r="AW580" s="13" t="s">
        <v>33</v>
      </c>
      <c r="AX580" s="13" t="s">
        <v>72</v>
      </c>
      <c r="AY580" s="244" t="s">
        <v>154</v>
      </c>
    </row>
    <row r="581" s="13" customFormat="1">
      <c r="A581" s="13"/>
      <c r="B581" s="234"/>
      <c r="C581" s="235"/>
      <c r="D581" s="227" t="s">
        <v>168</v>
      </c>
      <c r="E581" s="236" t="s">
        <v>19</v>
      </c>
      <c r="F581" s="237" t="s">
        <v>984</v>
      </c>
      <c r="G581" s="235"/>
      <c r="H581" s="238">
        <v>122.53700000000001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168</v>
      </c>
      <c r="AU581" s="244" t="s">
        <v>81</v>
      </c>
      <c r="AV581" s="13" t="s">
        <v>81</v>
      </c>
      <c r="AW581" s="13" t="s">
        <v>33</v>
      </c>
      <c r="AX581" s="13" t="s">
        <v>72</v>
      </c>
      <c r="AY581" s="244" t="s">
        <v>154</v>
      </c>
    </row>
    <row r="582" s="13" customFormat="1">
      <c r="A582" s="13"/>
      <c r="B582" s="234"/>
      <c r="C582" s="235"/>
      <c r="D582" s="227" t="s">
        <v>168</v>
      </c>
      <c r="E582" s="236" t="s">
        <v>19</v>
      </c>
      <c r="F582" s="237" t="s">
        <v>232</v>
      </c>
      <c r="G582" s="235"/>
      <c r="H582" s="238">
        <v>11.231999999999999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168</v>
      </c>
      <c r="AU582" s="244" t="s">
        <v>81</v>
      </c>
      <c r="AV582" s="13" t="s">
        <v>81</v>
      </c>
      <c r="AW582" s="13" t="s">
        <v>33</v>
      </c>
      <c r="AX582" s="13" t="s">
        <v>72</v>
      </c>
      <c r="AY582" s="244" t="s">
        <v>154</v>
      </c>
    </row>
    <row r="583" s="13" customFormat="1">
      <c r="A583" s="13"/>
      <c r="B583" s="234"/>
      <c r="C583" s="235"/>
      <c r="D583" s="227" t="s">
        <v>168</v>
      </c>
      <c r="E583" s="236" t="s">
        <v>19</v>
      </c>
      <c r="F583" s="237" t="s">
        <v>200</v>
      </c>
      <c r="G583" s="235"/>
      <c r="H583" s="238">
        <v>-3.5459999999999998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168</v>
      </c>
      <c r="AU583" s="244" t="s">
        <v>81</v>
      </c>
      <c r="AV583" s="13" t="s">
        <v>81</v>
      </c>
      <c r="AW583" s="13" t="s">
        <v>33</v>
      </c>
      <c r="AX583" s="13" t="s">
        <v>72</v>
      </c>
      <c r="AY583" s="244" t="s">
        <v>154</v>
      </c>
    </row>
    <row r="584" s="13" customFormat="1">
      <c r="A584" s="13"/>
      <c r="B584" s="234"/>
      <c r="C584" s="235"/>
      <c r="D584" s="227" t="s">
        <v>168</v>
      </c>
      <c r="E584" s="236" t="s">
        <v>19</v>
      </c>
      <c r="F584" s="237" t="s">
        <v>201</v>
      </c>
      <c r="G584" s="235"/>
      <c r="H584" s="238">
        <v>-22.559999999999999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4" t="s">
        <v>168</v>
      </c>
      <c r="AU584" s="244" t="s">
        <v>81</v>
      </c>
      <c r="AV584" s="13" t="s">
        <v>81</v>
      </c>
      <c r="AW584" s="13" t="s">
        <v>33</v>
      </c>
      <c r="AX584" s="13" t="s">
        <v>72</v>
      </c>
      <c r="AY584" s="244" t="s">
        <v>154</v>
      </c>
    </row>
    <row r="585" s="14" customFormat="1">
      <c r="A585" s="14"/>
      <c r="B585" s="245"/>
      <c r="C585" s="246"/>
      <c r="D585" s="227" t="s">
        <v>168</v>
      </c>
      <c r="E585" s="247" t="s">
        <v>19</v>
      </c>
      <c r="F585" s="248" t="s">
        <v>171</v>
      </c>
      <c r="G585" s="246"/>
      <c r="H585" s="249">
        <v>192.46299999999999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5" t="s">
        <v>168</v>
      </c>
      <c r="AU585" s="255" t="s">
        <v>81</v>
      </c>
      <c r="AV585" s="14" t="s">
        <v>162</v>
      </c>
      <c r="AW585" s="14" t="s">
        <v>33</v>
      </c>
      <c r="AX585" s="14" t="s">
        <v>79</v>
      </c>
      <c r="AY585" s="255" t="s">
        <v>154</v>
      </c>
    </row>
    <row r="586" s="12" customFormat="1" ht="22.8" customHeight="1">
      <c r="A586" s="12"/>
      <c r="B586" s="198"/>
      <c r="C586" s="199"/>
      <c r="D586" s="200" t="s">
        <v>71</v>
      </c>
      <c r="E586" s="212" t="s">
        <v>893</v>
      </c>
      <c r="F586" s="212" t="s">
        <v>894</v>
      </c>
      <c r="G586" s="199"/>
      <c r="H586" s="199"/>
      <c r="I586" s="202"/>
      <c r="J586" s="213">
        <f>BK586</f>
        <v>0</v>
      </c>
      <c r="K586" s="199"/>
      <c r="L586" s="204"/>
      <c r="M586" s="205"/>
      <c r="N586" s="206"/>
      <c r="O586" s="206"/>
      <c r="P586" s="207">
        <f>SUM(P587:P596)</f>
        <v>0</v>
      </c>
      <c r="Q586" s="206"/>
      <c r="R586" s="207">
        <f>SUM(R587:R596)</f>
        <v>0.1035504</v>
      </c>
      <c r="S586" s="206"/>
      <c r="T586" s="208">
        <f>SUM(T587:T596)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9" t="s">
        <v>81</v>
      </c>
      <c r="AT586" s="210" t="s">
        <v>71</v>
      </c>
      <c r="AU586" s="210" t="s">
        <v>79</v>
      </c>
      <c r="AY586" s="209" t="s">
        <v>154</v>
      </c>
      <c r="BK586" s="211">
        <f>SUM(BK587:BK596)</f>
        <v>0</v>
      </c>
    </row>
    <row r="587" s="2" customFormat="1" ht="21.75" customHeight="1">
      <c r="A587" s="39"/>
      <c r="B587" s="40"/>
      <c r="C587" s="214" t="s">
        <v>857</v>
      </c>
      <c r="D587" s="214" t="s">
        <v>157</v>
      </c>
      <c r="E587" s="215" t="s">
        <v>896</v>
      </c>
      <c r="F587" s="216" t="s">
        <v>897</v>
      </c>
      <c r="G587" s="217" t="s">
        <v>399</v>
      </c>
      <c r="H587" s="218">
        <v>4</v>
      </c>
      <c r="I587" s="219"/>
      <c r="J587" s="220">
        <f>ROUND(I587*H587,2)</f>
        <v>0</v>
      </c>
      <c r="K587" s="216" t="s">
        <v>161</v>
      </c>
      <c r="L587" s="45"/>
      <c r="M587" s="221" t="s">
        <v>19</v>
      </c>
      <c r="N587" s="222" t="s">
        <v>43</v>
      </c>
      <c r="O587" s="85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5" t="s">
        <v>256</v>
      </c>
      <c r="AT587" s="225" t="s">
        <v>157</v>
      </c>
      <c r="AU587" s="225" t="s">
        <v>81</v>
      </c>
      <c r="AY587" s="18" t="s">
        <v>154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8" t="s">
        <v>79</v>
      </c>
      <c r="BK587" s="226">
        <f>ROUND(I587*H587,2)</f>
        <v>0</v>
      </c>
      <c r="BL587" s="18" t="s">
        <v>256</v>
      </c>
      <c r="BM587" s="225" t="s">
        <v>1139</v>
      </c>
    </row>
    <row r="588" s="2" customFormat="1">
      <c r="A588" s="39"/>
      <c r="B588" s="40"/>
      <c r="C588" s="41"/>
      <c r="D588" s="227" t="s">
        <v>164</v>
      </c>
      <c r="E588" s="41"/>
      <c r="F588" s="228" t="s">
        <v>899</v>
      </c>
      <c r="G588" s="41"/>
      <c r="H588" s="41"/>
      <c r="I588" s="229"/>
      <c r="J588" s="41"/>
      <c r="K588" s="41"/>
      <c r="L588" s="45"/>
      <c r="M588" s="230"/>
      <c r="N588" s="231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164</v>
      </c>
      <c r="AU588" s="18" t="s">
        <v>81</v>
      </c>
    </row>
    <row r="589" s="2" customFormat="1">
      <c r="A589" s="39"/>
      <c r="B589" s="40"/>
      <c r="C589" s="41"/>
      <c r="D589" s="232" t="s">
        <v>166</v>
      </c>
      <c r="E589" s="41"/>
      <c r="F589" s="233" t="s">
        <v>900</v>
      </c>
      <c r="G589" s="41"/>
      <c r="H589" s="41"/>
      <c r="I589" s="229"/>
      <c r="J589" s="41"/>
      <c r="K589" s="41"/>
      <c r="L589" s="45"/>
      <c r="M589" s="230"/>
      <c r="N589" s="231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166</v>
      </c>
      <c r="AU589" s="18" t="s">
        <v>81</v>
      </c>
    </row>
    <row r="590" s="2" customFormat="1" ht="37.8" customHeight="1">
      <c r="A590" s="39"/>
      <c r="B590" s="40"/>
      <c r="C590" s="257" t="s">
        <v>861</v>
      </c>
      <c r="D590" s="257" t="s">
        <v>470</v>
      </c>
      <c r="E590" s="258" t="s">
        <v>902</v>
      </c>
      <c r="F590" s="259" t="s">
        <v>903</v>
      </c>
      <c r="G590" s="260" t="s">
        <v>160</v>
      </c>
      <c r="H590" s="261">
        <v>22.559999999999999</v>
      </c>
      <c r="I590" s="262"/>
      <c r="J590" s="263">
        <f>ROUND(I590*H590,2)</f>
        <v>0</v>
      </c>
      <c r="K590" s="259" t="s">
        <v>161</v>
      </c>
      <c r="L590" s="264"/>
      <c r="M590" s="265" t="s">
        <v>19</v>
      </c>
      <c r="N590" s="266" t="s">
        <v>43</v>
      </c>
      <c r="O590" s="85"/>
      <c r="P590" s="223">
        <f>O590*H590</f>
        <v>0</v>
      </c>
      <c r="Q590" s="223">
        <v>0.0045900000000000003</v>
      </c>
      <c r="R590" s="223">
        <f>Q590*H590</f>
        <v>0.1035504</v>
      </c>
      <c r="S590" s="223">
        <v>0</v>
      </c>
      <c r="T590" s="224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5" t="s">
        <v>366</v>
      </c>
      <c r="AT590" s="225" t="s">
        <v>470</v>
      </c>
      <c r="AU590" s="225" t="s">
        <v>81</v>
      </c>
      <c r="AY590" s="18" t="s">
        <v>154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8" t="s">
        <v>79</v>
      </c>
      <c r="BK590" s="226">
        <f>ROUND(I590*H590,2)</f>
        <v>0</v>
      </c>
      <c r="BL590" s="18" t="s">
        <v>256</v>
      </c>
      <c r="BM590" s="225" t="s">
        <v>1140</v>
      </c>
    </row>
    <row r="591" s="2" customFormat="1">
      <c r="A591" s="39"/>
      <c r="B591" s="40"/>
      <c r="C591" s="41"/>
      <c r="D591" s="227" t="s">
        <v>164</v>
      </c>
      <c r="E591" s="41"/>
      <c r="F591" s="228" t="s">
        <v>903</v>
      </c>
      <c r="G591" s="41"/>
      <c r="H591" s="41"/>
      <c r="I591" s="229"/>
      <c r="J591" s="41"/>
      <c r="K591" s="41"/>
      <c r="L591" s="45"/>
      <c r="M591" s="230"/>
      <c r="N591" s="231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164</v>
      </c>
      <c r="AU591" s="18" t="s">
        <v>81</v>
      </c>
    </row>
    <row r="592" s="13" customFormat="1">
      <c r="A592" s="13"/>
      <c r="B592" s="234"/>
      <c r="C592" s="235"/>
      <c r="D592" s="227" t="s">
        <v>168</v>
      </c>
      <c r="E592" s="236" t="s">
        <v>19</v>
      </c>
      <c r="F592" s="237" t="s">
        <v>905</v>
      </c>
      <c r="G592" s="235"/>
      <c r="H592" s="238">
        <v>22.559999999999999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168</v>
      </c>
      <c r="AU592" s="244" t="s">
        <v>81</v>
      </c>
      <c r="AV592" s="13" t="s">
        <v>81</v>
      </c>
      <c r="AW592" s="13" t="s">
        <v>33</v>
      </c>
      <c r="AX592" s="13" t="s">
        <v>72</v>
      </c>
      <c r="AY592" s="244" t="s">
        <v>154</v>
      </c>
    </row>
    <row r="593" s="14" customFormat="1">
      <c r="A593" s="14"/>
      <c r="B593" s="245"/>
      <c r="C593" s="246"/>
      <c r="D593" s="227" t="s">
        <v>168</v>
      </c>
      <c r="E593" s="247" t="s">
        <v>19</v>
      </c>
      <c r="F593" s="248" t="s">
        <v>171</v>
      </c>
      <c r="G593" s="246"/>
      <c r="H593" s="249">
        <v>22.559999999999999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168</v>
      </c>
      <c r="AU593" s="255" t="s">
        <v>81</v>
      </c>
      <c r="AV593" s="14" t="s">
        <v>162</v>
      </c>
      <c r="AW593" s="14" t="s">
        <v>33</v>
      </c>
      <c r="AX593" s="14" t="s">
        <v>79</v>
      </c>
      <c r="AY593" s="255" t="s">
        <v>154</v>
      </c>
    </row>
    <row r="594" s="2" customFormat="1" ht="24.15" customHeight="1">
      <c r="A594" s="39"/>
      <c r="B594" s="40"/>
      <c r="C594" s="214" t="s">
        <v>866</v>
      </c>
      <c r="D594" s="214" t="s">
        <v>157</v>
      </c>
      <c r="E594" s="215" t="s">
        <v>907</v>
      </c>
      <c r="F594" s="216" t="s">
        <v>908</v>
      </c>
      <c r="G594" s="217" t="s">
        <v>356</v>
      </c>
      <c r="H594" s="218">
        <v>0.123</v>
      </c>
      <c r="I594" s="219"/>
      <c r="J594" s="220">
        <f>ROUND(I594*H594,2)</f>
        <v>0</v>
      </c>
      <c r="K594" s="216" t="s">
        <v>161</v>
      </c>
      <c r="L594" s="45"/>
      <c r="M594" s="221" t="s">
        <v>19</v>
      </c>
      <c r="N594" s="222" t="s">
        <v>43</v>
      </c>
      <c r="O594" s="85"/>
      <c r="P594" s="223">
        <f>O594*H594</f>
        <v>0</v>
      </c>
      <c r="Q594" s="223">
        <v>0</v>
      </c>
      <c r="R594" s="223">
        <f>Q594*H594</f>
        <v>0</v>
      </c>
      <c r="S594" s="223">
        <v>0</v>
      </c>
      <c r="T594" s="224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5" t="s">
        <v>256</v>
      </c>
      <c r="AT594" s="225" t="s">
        <v>157</v>
      </c>
      <c r="AU594" s="225" t="s">
        <v>81</v>
      </c>
      <c r="AY594" s="18" t="s">
        <v>154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18" t="s">
        <v>79</v>
      </c>
      <c r="BK594" s="226">
        <f>ROUND(I594*H594,2)</f>
        <v>0</v>
      </c>
      <c r="BL594" s="18" t="s">
        <v>256</v>
      </c>
      <c r="BM594" s="225" t="s">
        <v>1141</v>
      </c>
    </row>
    <row r="595" s="2" customFormat="1">
      <c r="A595" s="39"/>
      <c r="B595" s="40"/>
      <c r="C595" s="41"/>
      <c r="D595" s="227" t="s">
        <v>164</v>
      </c>
      <c r="E595" s="41"/>
      <c r="F595" s="228" t="s">
        <v>910</v>
      </c>
      <c r="G595" s="41"/>
      <c r="H595" s="41"/>
      <c r="I595" s="229"/>
      <c r="J595" s="41"/>
      <c r="K595" s="41"/>
      <c r="L595" s="45"/>
      <c r="M595" s="230"/>
      <c r="N595" s="231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164</v>
      </c>
      <c r="AU595" s="18" t="s">
        <v>81</v>
      </c>
    </row>
    <row r="596" s="2" customFormat="1">
      <c r="A596" s="39"/>
      <c r="B596" s="40"/>
      <c r="C596" s="41"/>
      <c r="D596" s="232" t="s">
        <v>166</v>
      </c>
      <c r="E596" s="41"/>
      <c r="F596" s="233" t="s">
        <v>911</v>
      </c>
      <c r="G596" s="41"/>
      <c r="H596" s="41"/>
      <c r="I596" s="229"/>
      <c r="J596" s="41"/>
      <c r="K596" s="41"/>
      <c r="L596" s="45"/>
      <c r="M596" s="230"/>
      <c r="N596" s="231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166</v>
      </c>
      <c r="AU596" s="18" t="s">
        <v>81</v>
      </c>
    </row>
    <row r="597" s="12" customFormat="1" ht="22.8" customHeight="1">
      <c r="A597" s="12"/>
      <c r="B597" s="198"/>
      <c r="C597" s="199"/>
      <c r="D597" s="200" t="s">
        <v>71</v>
      </c>
      <c r="E597" s="212" t="s">
        <v>1142</v>
      </c>
      <c r="F597" s="212" t="s">
        <v>1143</v>
      </c>
      <c r="G597" s="199"/>
      <c r="H597" s="199"/>
      <c r="I597" s="202"/>
      <c r="J597" s="213">
        <f>BK597</f>
        <v>0</v>
      </c>
      <c r="K597" s="199"/>
      <c r="L597" s="204"/>
      <c r="M597" s="205"/>
      <c r="N597" s="206"/>
      <c r="O597" s="206"/>
      <c r="P597" s="207">
        <f>SUM(P598:P608)</f>
        <v>0</v>
      </c>
      <c r="Q597" s="206"/>
      <c r="R597" s="207">
        <f>SUM(R598:R608)</f>
        <v>0.045999999999999999</v>
      </c>
      <c r="S597" s="206"/>
      <c r="T597" s="208">
        <f>SUM(T598:T608)</f>
        <v>0.046712999999999998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9" t="s">
        <v>81</v>
      </c>
      <c r="AT597" s="210" t="s">
        <v>71</v>
      </c>
      <c r="AU597" s="210" t="s">
        <v>79</v>
      </c>
      <c r="AY597" s="209" t="s">
        <v>154</v>
      </c>
      <c r="BK597" s="211">
        <f>SUM(BK598:BK608)</f>
        <v>0</v>
      </c>
    </row>
    <row r="598" s="2" customFormat="1" ht="16.5" customHeight="1">
      <c r="A598" s="39"/>
      <c r="B598" s="40"/>
      <c r="C598" s="214" t="s">
        <v>874</v>
      </c>
      <c r="D598" s="214" t="s">
        <v>157</v>
      </c>
      <c r="E598" s="215" t="s">
        <v>1144</v>
      </c>
      <c r="F598" s="216" t="s">
        <v>1145</v>
      </c>
      <c r="G598" s="217" t="s">
        <v>160</v>
      </c>
      <c r="H598" s="218">
        <v>2.2999999999999998</v>
      </c>
      <c r="I598" s="219"/>
      <c r="J598" s="220">
        <f>ROUND(I598*H598,2)</f>
        <v>0</v>
      </c>
      <c r="K598" s="216" t="s">
        <v>161</v>
      </c>
      <c r="L598" s="45"/>
      <c r="M598" s="221" t="s">
        <v>19</v>
      </c>
      <c r="N598" s="222" t="s">
        <v>43</v>
      </c>
      <c r="O598" s="85"/>
      <c r="P598" s="223">
        <f>O598*H598</f>
        <v>0</v>
      </c>
      <c r="Q598" s="223">
        <v>0</v>
      </c>
      <c r="R598" s="223">
        <f>Q598*H598</f>
        <v>0</v>
      </c>
      <c r="S598" s="223">
        <v>0.020310000000000002</v>
      </c>
      <c r="T598" s="224">
        <f>S598*H598</f>
        <v>0.046712999999999998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5" t="s">
        <v>256</v>
      </c>
      <c r="AT598" s="225" t="s">
        <v>157</v>
      </c>
      <c r="AU598" s="225" t="s">
        <v>81</v>
      </c>
      <c r="AY598" s="18" t="s">
        <v>154</v>
      </c>
      <c r="BE598" s="226">
        <f>IF(N598="základní",J598,0)</f>
        <v>0</v>
      </c>
      <c r="BF598" s="226">
        <f>IF(N598="snížená",J598,0)</f>
        <v>0</v>
      </c>
      <c r="BG598" s="226">
        <f>IF(N598="zákl. přenesená",J598,0)</f>
        <v>0</v>
      </c>
      <c r="BH598" s="226">
        <f>IF(N598="sníž. přenesená",J598,0)</f>
        <v>0</v>
      </c>
      <c r="BI598" s="226">
        <f>IF(N598="nulová",J598,0)</f>
        <v>0</v>
      </c>
      <c r="BJ598" s="18" t="s">
        <v>79</v>
      </c>
      <c r="BK598" s="226">
        <f>ROUND(I598*H598,2)</f>
        <v>0</v>
      </c>
      <c r="BL598" s="18" t="s">
        <v>256</v>
      </c>
      <c r="BM598" s="225" t="s">
        <v>1146</v>
      </c>
    </row>
    <row r="599" s="2" customFormat="1">
      <c r="A599" s="39"/>
      <c r="B599" s="40"/>
      <c r="C599" s="41"/>
      <c r="D599" s="227" t="s">
        <v>164</v>
      </c>
      <c r="E599" s="41"/>
      <c r="F599" s="228" t="s">
        <v>1145</v>
      </c>
      <c r="G599" s="41"/>
      <c r="H599" s="41"/>
      <c r="I599" s="229"/>
      <c r="J599" s="41"/>
      <c r="K599" s="41"/>
      <c r="L599" s="45"/>
      <c r="M599" s="230"/>
      <c r="N599" s="231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164</v>
      </c>
      <c r="AU599" s="18" t="s">
        <v>81</v>
      </c>
    </row>
    <row r="600" s="2" customFormat="1">
      <c r="A600" s="39"/>
      <c r="B600" s="40"/>
      <c r="C600" s="41"/>
      <c r="D600" s="232" t="s">
        <v>166</v>
      </c>
      <c r="E600" s="41"/>
      <c r="F600" s="233" t="s">
        <v>1147</v>
      </c>
      <c r="G600" s="41"/>
      <c r="H600" s="41"/>
      <c r="I600" s="229"/>
      <c r="J600" s="41"/>
      <c r="K600" s="41"/>
      <c r="L600" s="45"/>
      <c r="M600" s="230"/>
      <c r="N600" s="231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166</v>
      </c>
      <c r="AU600" s="18" t="s">
        <v>81</v>
      </c>
    </row>
    <row r="601" s="13" customFormat="1">
      <c r="A601" s="13"/>
      <c r="B601" s="234"/>
      <c r="C601" s="235"/>
      <c r="D601" s="227" t="s">
        <v>168</v>
      </c>
      <c r="E601" s="236" t="s">
        <v>19</v>
      </c>
      <c r="F601" s="237" t="s">
        <v>1148</v>
      </c>
      <c r="G601" s="235"/>
      <c r="H601" s="238">
        <v>2.2999999999999998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168</v>
      </c>
      <c r="AU601" s="244" t="s">
        <v>81</v>
      </c>
      <c r="AV601" s="13" t="s">
        <v>81</v>
      </c>
      <c r="AW601" s="13" t="s">
        <v>33</v>
      </c>
      <c r="AX601" s="13" t="s">
        <v>72</v>
      </c>
      <c r="AY601" s="244" t="s">
        <v>154</v>
      </c>
    </row>
    <row r="602" s="14" customFormat="1">
      <c r="A602" s="14"/>
      <c r="B602" s="245"/>
      <c r="C602" s="246"/>
      <c r="D602" s="227" t="s">
        <v>168</v>
      </c>
      <c r="E602" s="247" t="s">
        <v>19</v>
      </c>
      <c r="F602" s="248" t="s">
        <v>171</v>
      </c>
      <c r="G602" s="246"/>
      <c r="H602" s="249">
        <v>2.2999999999999998</v>
      </c>
      <c r="I602" s="250"/>
      <c r="J602" s="246"/>
      <c r="K602" s="246"/>
      <c r="L602" s="251"/>
      <c r="M602" s="252"/>
      <c r="N602" s="253"/>
      <c r="O602" s="253"/>
      <c r="P602" s="253"/>
      <c r="Q602" s="253"/>
      <c r="R602" s="253"/>
      <c r="S602" s="253"/>
      <c r="T602" s="25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5" t="s">
        <v>168</v>
      </c>
      <c r="AU602" s="255" t="s">
        <v>81</v>
      </c>
      <c r="AV602" s="14" t="s">
        <v>162</v>
      </c>
      <c r="AW602" s="14" t="s">
        <v>33</v>
      </c>
      <c r="AX602" s="14" t="s">
        <v>79</v>
      </c>
      <c r="AY602" s="255" t="s">
        <v>154</v>
      </c>
    </row>
    <row r="603" s="2" customFormat="1" ht="33" customHeight="1">
      <c r="A603" s="39"/>
      <c r="B603" s="40"/>
      <c r="C603" s="214" t="s">
        <v>881</v>
      </c>
      <c r="D603" s="214" t="s">
        <v>157</v>
      </c>
      <c r="E603" s="215" t="s">
        <v>1149</v>
      </c>
      <c r="F603" s="216" t="s">
        <v>1150</v>
      </c>
      <c r="G603" s="217" t="s">
        <v>160</v>
      </c>
      <c r="H603" s="218">
        <v>2.2999999999999998</v>
      </c>
      <c r="I603" s="219"/>
      <c r="J603" s="220">
        <f>ROUND(I603*H603,2)</f>
        <v>0</v>
      </c>
      <c r="K603" s="216" t="s">
        <v>161</v>
      </c>
      <c r="L603" s="45"/>
      <c r="M603" s="221" t="s">
        <v>19</v>
      </c>
      <c r="N603" s="222" t="s">
        <v>43</v>
      </c>
      <c r="O603" s="85"/>
      <c r="P603" s="223">
        <f>O603*H603</f>
        <v>0</v>
      </c>
      <c r="Q603" s="223">
        <v>0.02</v>
      </c>
      <c r="R603" s="223">
        <f>Q603*H603</f>
        <v>0.045999999999999999</v>
      </c>
      <c r="S603" s="223">
        <v>0</v>
      </c>
      <c r="T603" s="224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5" t="s">
        <v>256</v>
      </c>
      <c r="AT603" s="225" t="s">
        <v>157</v>
      </c>
      <c r="AU603" s="225" t="s">
        <v>81</v>
      </c>
      <c r="AY603" s="18" t="s">
        <v>154</v>
      </c>
      <c r="BE603" s="226">
        <f>IF(N603="základní",J603,0)</f>
        <v>0</v>
      </c>
      <c r="BF603" s="226">
        <f>IF(N603="snížená",J603,0)</f>
        <v>0</v>
      </c>
      <c r="BG603" s="226">
        <f>IF(N603="zákl. přenesená",J603,0)</f>
        <v>0</v>
      </c>
      <c r="BH603" s="226">
        <f>IF(N603="sníž. přenesená",J603,0)</f>
        <v>0</v>
      </c>
      <c r="BI603" s="226">
        <f>IF(N603="nulová",J603,0)</f>
        <v>0</v>
      </c>
      <c r="BJ603" s="18" t="s">
        <v>79</v>
      </c>
      <c r="BK603" s="226">
        <f>ROUND(I603*H603,2)</f>
        <v>0</v>
      </c>
      <c r="BL603" s="18" t="s">
        <v>256</v>
      </c>
      <c r="BM603" s="225" t="s">
        <v>1151</v>
      </c>
    </row>
    <row r="604" s="2" customFormat="1">
      <c r="A604" s="39"/>
      <c r="B604" s="40"/>
      <c r="C604" s="41"/>
      <c r="D604" s="227" t="s">
        <v>164</v>
      </c>
      <c r="E604" s="41"/>
      <c r="F604" s="228" t="s">
        <v>1152</v>
      </c>
      <c r="G604" s="41"/>
      <c r="H604" s="41"/>
      <c r="I604" s="229"/>
      <c r="J604" s="41"/>
      <c r="K604" s="41"/>
      <c r="L604" s="45"/>
      <c r="M604" s="230"/>
      <c r="N604" s="231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164</v>
      </c>
      <c r="AU604" s="18" t="s">
        <v>81</v>
      </c>
    </row>
    <row r="605" s="2" customFormat="1">
      <c r="A605" s="39"/>
      <c r="B605" s="40"/>
      <c r="C605" s="41"/>
      <c r="D605" s="232" t="s">
        <v>166</v>
      </c>
      <c r="E605" s="41"/>
      <c r="F605" s="233" t="s">
        <v>1153</v>
      </c>
      <c r="G605" s="41"/>
      <c r="H605" s="41"/>
      <c r="I605" s="229"/>
      <c r="J605" s="41"/>
      <c r="K605" s="41"/>
      <c r="L605" s="45"/>
      <c r="M605" s="230"/>
      <c r="N605" s="231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166</v>
      </c>
      <c r="AU605" s="18" t="s">
        <v>81</v>
      </c>
    </row>
    <row r="606" s="2" customFormat="1" ht="24.15" customHeight="1">
      <c r="A606" s="39"/>
      <c r="B606" s="40"/>
      <c r="C606" s="214" t="s">
        <v>887</v>
      </c>
      <c r="D606" s="214" t="s">
        <v>157</v>
      </c>
      <c r="E606" s="215" t="s">
        <v>1154</v>
      </c>
      <c r="F606" s="216" t="s">
        <v>1155</v>
      </c>
      <c r="G606" s="217" t="s">
        <v>356</v>
      </c>
      <c r="H606" s="218">
        <v>0.045999999999999999</v>
      </c>
      <c r="I606" s="219"/>
      <c r="J606" s="220">
        <f>ROUND(I606*H606,2)</f>
        <v>0</v>
      </c>
      <c r="K606" s="216" t="s">
        <v>161</v>
      </c>
      <c r="L606" s="45"/>
      <c r="M606" s="221" t="s">
        <v>19</v>
      </c>
      <c r="N606" s="222" t="s">
        <v>43</v>
      </c>
      <c r="O606" s="85"/>
      <c r="P606" s="223">
        <f>O606*H606</f>
        <v>0</v>
      </c>
      <c r="Q606" s="223">
        <v>0</v>
      </c>
      <c r="R606" s="223">
        <f>Q606*H606</f>
        <v>0</v>
      </c>
      <c r="S606" s="223">
        <v>0</v>
      </c>
      <c r="T606" s="224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5" t="s">
        <v>256</v>
      </c>
      <c r="AT606" s="225" t="s">
        <v>157</v>
      </c>
      <c r="AU606" s="225" t="s">
        <v>81</v>
      </c>
      <c r="AY606" s="18" t="s">
        <v>154</v>
      </c>
      <c r="BE606" s="226">
        <f>IF(N606="základní",J606,0)</f>
        <v>0</v>
      </c>
      <c r="BF606" s="226">
        <f>IF(N606="snížená",J606,0)</f>
        <v>0</v>
      </c>
      <c r="BG606" s="226">
        <f>IF(N606="zákl. přenesená",J606,0)</f>
        <v>0</v>
      </c>
      <c r="BH606" s="226">
        <f>IF(N606="sníž. přenesená",J606,0)</f>
        <v>0</v>
      </c>
      <c r="BI606" s="226">
        <f>IF(N606="nulová",J606,0)</f>
        <v>0</v>
      </c>
      <c r="BJ606" s="18" t="s">
        <v>79</v>
      </c>
      <c r="BK606" s="226">
        <f>ROUND(I606*H606,2)</f>
        <v>0</v>
      </c>
      <c r="BL606" s="18" t="s">
        <v>256</v>
      </c>
      <c r="BM606" s="225" t="s">
        <v>1156</v>
      </c>
    </row>
    <row r="607" s="2" customFormat="1">
      <c r="A607" s="39"/>
      <c r="B607" s="40"/>
      <c r="C607" s="41"/>
      <c r="D607" s="227" t="s">
        <v>164</v>
      </c>
      <c r="E607" s="41"/>
      <c r="F607" s="228" t="s">
        <v>1157</v>
      </c>
      <c r="G607" s="41"/>
      <c r="H607" s="41"/>
      <c r="I607" s="229"/>
      <c r="J607" s="41"/>
      <c r="K607" s="41"/>
      <c r="L607" s="45"/>
      <c r="M607" s="230"/>
      <c r="N607" s="231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164</v>
      </c>
      <c r="AU607" s="18" t="s">
        <v>81</v>
      </c>
    </row>
    <row r="608" s="2" customFormat="1">
      <c r="A608" s="39"/>
      <c r="B608" s="40"/>
      <c r="C608" s="41"/>
      <c r="D608" s="232" t="s">
        <v>166</v>
      </c>
      <c r="E608" s="41"/>
      <c r="F608" s="233" t="s">
        <v>1158</v>
      </c>
      <c r="G608" s="41"/>
      <c r="H608" s="41"/>
      <c r="I608" s="229"/>
      <c r="J608" s="41"/>
      <c r="K608" s="41"/>
      <c r="L608" s="45"/>
      <c r="M608" s="230"/>
      <c r="N608" s="231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166</v>
      </c>
      <c r="AU608" s="18" t="s">
        <v>81</v>
      </c>
    </row>
    <row r="609" s="12" customFormat="1" ht="25.92" customHeight="1">
      <c r="A609" s="12"/>
      <c r="B609" s="198"/>
      <c r="C609" s="199"/>
      <c r="D609" s="200" t="s">
        <v>71</v>
      </c>
      <c r="E609" s="201" t="s">
        <v>912</v>
      </c>
      <c r="F609" s="201" t="s">
        <v>913</v>
      </c>
      <c r="G609" s="199"/>
      <c r="H609" s="199"/>
      <c r="I609" s="202"/>
      <c r="J609" s="203">
        <f>BK609</f>
        <v>0</v>
      </c>
      <c r="K609" s="199"/>
      <c r="L609" s="204"/>
      <c r="M609" s="205"/>
      <c r="N609" s="206"/>
      <c r="O609" s="206"/>
      <c r="P609" s="207">
        <f>SUM(P610:P618)</f>
        <v>0</v>
      </c>
      <c r="Q609" s="206"/>
      <c r="R609" s="207">
        <f>SUM(R610:R618)</f>
        <v>0</v>
      </c>
      <c r="S609" s="206"/>
      <c r="T609" s="208">
        <f>SUM(T610:T618)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9" t="s">
        <v>162</v>
      </c>
      <c r="AT609" s="210" t="s">
        <v>71</v>
      </c>
      <c r="AU609" s="210" t="s">
        <v>72</v>
      </c>
      <c r="AY609" s="209" t="s">
        <v>154</v>
      </c>
      <c r="BK609" s="211">
        <f>SUM(BK610:BK618)</f>
        <v>0</v>
      </c>
    </row>
    <row r="610" s="2" customFormat="1" ht="16.5" customHeight="1">
      <c r="A610" s="39"/>
      <c r="B610" s="40"/>
      <c r="C610" s="214" t="s">
        <v>895</v>
      </c>
      <c r="D610" s="214" t="s">
        <v>157</v>
      </c>
      <c r="E610" s="215" t="s">
        <v>915</v>
      </c>
      <c r="F610" s="216" t="s">
        <v>916</v>
      </c>
      <c r="G610" s="217" t="s">
        <v>917</v>
      </c>
      <c r="H610" s="218">
        <v>32</v>
      </c>
      <c r="I610" s="219"/>
      <c r="J610" s="220">
        <f>ROUND(I610*H610,2)</f>
        <v>0</v>
      </c>
      <c r="K610" s="216" t="s">
        <v>161</v>
      </c>
      <c r="L610" s="45"/>
      <c r="M610" s="221" t="s">
        <v>19</v>
      </c>
      <c r="N610" s="222" t="s">
        <v>43</v>
      </c>
      <c r="O610" s="85"/>
      <c r="P610" s="223">
        <f>O610*H610</f>
        <v>0</v>
      </c>
      <c r="Q610" s="223">
        <v>0</v>
      </c>
      <c r="R610" s="223">
        <f>Q610*H610</f>
        <v>0</v>
      </c>
      <c r="S610" s="223">
        <v>0</v>
      </c>
      <c r="T610" s="22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5" t="s">
        <v>918</v>
      </c>
      <c r="AT610" s="225" t="s">
        <v>157</v>
      </c>
      <c r="AU610" s="225" t="s">
        <v>79</v>
      </c>
      <c r="AY610" s="18" t="s">
        <v>154</v>
      </c>
      <c r="BE610" s="226">
        <f>IF(N610="základní",J610,0)</f>
        <v>0</v>
      </c>
      <c r="BF610" s="226">
        <f>IF(N610="snížená",J610,0)</f>
        <v>0</v>
      </c>
      <c r="BG610" s="226">
        <f>IF(N610="zákl. přenesená",J610,0)</f>
        <v>0</v>
      </c>
      <c r="BH610" s="226">
        <f>IF(N610="sníž. přenesená",J610,0)</f>
        <v>0</v>
      </c>
      <c r="BI610" s="226">
        <f>IF(N610="nulová",J610,0)</f>
        <v>0</v>
      </c>
      <c r="BJ610" s="18" t="s">
        <v>79</v>
      </c>
      <c r="BK610" s="226">
        <f>ROUND(I610*H610,2)</f>
        <v>0</v>
      </c>
      <c r="BL610" s="18" t="s">
        <v>918</v>
      </c>
      <c r="BM610" s="225" t="s">
        <v>1159</v>
      </c>
    </row>
    <row r="611" s="2" customFormat="1">
      <c r="A611" s="39"/>
      <c r="B611" s="40"/>
      <c r="C611" s="41"/>
      <c r="D611" s="227" t="s">
        <v>164</v>
      </c>
      <c r="E611" s="41"/>
      <c r="F611" s="228" t="s">
        <v>920</v>
      </c>
      <c r="G611" s="41"/>
      <c r="H611" s="41"/>
      <c r="I611" s="229"/>
      <c r="J611" s="41"/>
      <c r="K611" s="41"/>
      <c r="L611" s="45"/>
      <c r="M611" s="230"/>
      <c r="N611" s="231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164</v>
      </c>
      <c r="AU611" s="18" t="s">
        <v>79</v>
      </c>
    </row>
    <row r="612" s="2" customFormat="1">
      <c r="A612" s="39"/>
      <c r="B612" s="40"/>
      <c r="C612" s="41"/>
      <c r="D612" s="232" t="s">
        <v>166</v>
      </c>
      <c r="E612" s="41"/>
      <c r="F612" s="233" t="s">
        <v>921</v>
      </c>
      <c r="G612" s="41"/>
      <c r="H612" s="41"/>
      <c r="I612" s="229"/>
      <c r="J612" s="41"/>
      <c r="K612" s="41"/>
      <c r="L612" s="45"/>
      <c r="M612" s="230"/>
      <c r="N612" s="231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166</v>
      </c>
      <c r="AU612" s="18" t="s">
        <v>79</v>
      </c>
    </row>
    <row r="613" s="2" customFormat="1" ht="16.5" customHeight="1">
      <c r="A613" s="39"/>
      <c r="B613" s="40"/>
      <c r="C613" s="214" t="s">
        <v>901</v>
      </c>
      <c r="D613" s="214" t="s">
        <v>157</v>
      </c>
      <c r="E613" s="215" t="s">
        <v>923</v>
      </c>
      <c r="F613" s="216" t="s">
        <v>924</v>
      </c>
      <c r="G613" s="217" t="s">
        <v>917</v>
      </c>
      <c r="H613" s="218">
        <v>32</v>
      </c>
      <c r="I613" s="219"/>
      <c r="J613" s="220">
        <f>ROUND(I613*H613,2)</f>
        <v>0</v>
      </c>
      <c r="K613" s="216" t="s">
        <v>161</v>
      </c>
      <c r="L613" s="45"/>
      <c r="M613" s="221" t="s">
        <v>19</v>
      </c>
      <c r="N613" s="222" t="s">
        <v>43</v>
      </c>
      <c r="O613" s="85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5" t="s">
        <v>918</v>
      </c>
      <c r="AT613" s="225" t="s">
        <v>157</v>
      </c>
      <c r="AU613" s="225" t="s">
        <v>79</v>
      </c>
      <c r="AY613" s="18" t="s">
        <v>154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8" t="s">
        <v>79</v>
      </c>
      <c r="BK613" s="226">
        <f>ROUND(I613*H613,2)</f>
        <v>0</v>
      </c>
      <c r="BL613" s="18" t="s">
        <v>918</v>
      </c>
      <c r="BM613" s="225" t="s">
        <v>1160</v>
      </c>
    </row>
    <row r="614" s="2" customFormat="1">
      <c r="A614" s="39"/>
      <c r="B614" s="40"/>
      <c r="C614" s="41"/>
      <c r="D614" s="227" t="s">
        <v>164</v>
      </c>
      <c r="E614" s="41"/>
      <c r="F614" s="228" t="s">
        <v>926</v>
      </c>
      <c r="G614" s="41"/>
      <c r="H614" s="41"/>
      <c r="I614" s="229"/>
      <c r="J614" s="41"/>
      <c r="K614" s="41"/>
      <c r="L614" s="45"/>
      <c r="M614" s="230"/>
      <c r="N614" s="231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164</v>
      </c>
      <c r="AU614" s="18" t="s">
        <v>79</v>
      </c>
    </row>
    <row r="615" s="2" customFormat="1">
      <c r="A615" s="39"/>
      <c r="B615" s="40"/>
      <c r="C615" s="41"/>
      <c r="D615" s="232" t="s">
        <v>166</v>
      </c>
      <c r="E615" s="41"/>
      <c r="F615" s="233" t="s">
        <v>927</v>
      </c>
      <c r="G615" s="41"/>
      <c r="H615" s="41"/>
      <c r="I615" s="229"/>
      <c r="J615" s="41"/>
      <c r="K615" s="41"/>
      <c r="L615" s="45"/>
      <c r="M615" s="230"/>
      <c r="N615" s="231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166</v>
      </c>
      <c r="AU615" s="18" t="s">
        <v>79</v>
      </c>
    </row>
    <row r="616" s="2" customFormat="1" ht="21.75" customHeight="1">
      <c r="A616" s="39"/>
      <c r="B616" s="40"/>
      <c r="C616" s="214" t="s">
        <v>906</v>
      </c>
      <c r="D616" s="214" t="s">
        <v>157</v>
      </c>
      <c r="E616" s="215" t="s">
        <v>929</v>
      </c>
      <c r="F616" s="216" t="s">
        <v>930</v>
      </c>
      <c r="G616" s="217" t="s">
        <v>917</v>
      </c>
      <c r="H616" s="218">
        <v>32</v>
      </c>
      <c r="I616" s="219"/>
      <c r="J616" s="220">
        <f>ROUND(I616*H616,2)</f>
        <v>0</v>
      </c>
      <c r="K616" s="216" t="s">
        <v>161</v>
      </c>
      <c r="L616" s="45"/>
      <c r="M616" s="221" t="s">
        <v>19</v>
      </c>
      <c r="N616" s="222" t="s">
        <v>43</v>
      </c>
      <c r="O616" s="85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5" t="s">
        <v>918</v>
      </c>
      <c r="AT616" s="225" t="s">
        <v>157</v>
      </c>
      <c r="AU616" s="225" t="s">
        <v>79</v>
      </c>
      <c r="AY616" s="18" t="s">
        <v>154</v>
      </c>
      <c r="BE616" s="226">
        <f>IF(N616="základní",J616,0)</f>
        <v>0</v>
      </c>
      <c r="BF616" s="226">
        <f>IF(N616="snížená",J616,0)</f>
        <v>0</v>
      </c>
      <c r="BG616" s="226">
        <f>IF(N616="zákl. přenesená",J616,0)</f>
        <v>0</v>
      </c>
      <c r="BH616" s="226">
        <f>IF(N616="sníž. přenesená",J616,0)</f>
        <v>0</v>
      </c>
      <c r="BI616" s="226">
        <f>IF(N616="nulová",J616,0)</f>
        <v>0</v>
      </c>
      <c r="BJ616" s="18" t="s">
        <v>79</v>
      </c>
      <c r="BK616" s="226">
        <f>ROUND(I616*H616,2)</f>
        <v>0</v>
      </c>
      <c r="BL616" s="18" t="s">
        <v>918</v>
      </c>
      <c r="BM616" s="225" t="s">
        <v>1161</v>
      </c>
    </row>
    <row r="617" s="2" customFormat="1">
      <c r="A617" s="39"/>
      <c r="B617" s="40"/>
      <c r="C617" s="41"/>
      <c r="D617" s="227" t="s">
        <v>164</v>
      </c>
      <c r="E617" s="41"/>
      <c r="F617" s="228" t="s">
        <v>932</v>
      </c>
      <c r="G617" s="41"/>
      <c r="H617" s="41"/>
      <c r="I617" s="229"/>
      <c r="J617" s="41"/>
      <c r="K617" s="41"/>
      <c r="L617" s="45"/>
      <c r="M617" s="230"/>
      <c r="N617" s="231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164</v>
      </c>
      <c r="AU617" s="18" t="s">
        <v>79</v>
      </c>
    </row>
    <row r="618" s="2" customFormat="1">
      <c r="A618" s="39"/>
      <c r="B618" s="40"/>
      <c r="C618" s="41"/>
      <c r="D618" s="232" t="s">
        <v>166</v>
      </c>
      <c r="E618" s="41"/>
      <c r="F618" s="233" t="s">
        <v>933</v>
      </c>
      <c r="G618" s="41"/>
      <c r="H618" s="41"/>
      <c r="I618" s="229"/>
      <c r="J618" s="41"/>
      <c r="K618" s="41"/>
      <c r="L618" s="45"/>
      <c r="M618" s="230"/>
      <c r="N618" s="231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166</v>
      </c>
      <c r="AU618" s="18" t="s">
        <v>79</v>
      </c>
    </row>
    <row r="619" s="12" customFormat="1" ht="25.92" customHeight="1">
      <c r="A619" s="12"/>
      <c r="B619" s="198"/>
      <c r="C619" s="199"/>
      <c r="D619" s="200" t="s">
        <v>71</v>
      </c>
      <c r="E619" s="201" t="s">
        <v>934</v>
      </c>
      <c r="F619" s="201" t="s">
        <v>935</v>
      </c>
      <c r="G619" s="199"/>
      <c r="H619" s="199"/>
      <c r="I619" s="202"/>
      <c r="J619" s="203">
        <f>BK619</f>
        <v>0</v>
      </c>
      <c r="K619" s="199"/>
      <c r="L619" s="204"/>
      <c r="M619" s="205"/>
      <c r="N619" s="206"/>
      <c r="O619" s="206"/>
      <c r="P619" s="207">
        <f>P620+P623+P626+P629</f>
        <v>0</v>
      </c>
      <c r="Q619" s="206"/>
      <c r="R619" s="207">
        <f>R620+R623+R626+R629</f>
        <v>0</v>
      </c>
      <c r="S619" s="206"/>
      <c r="T619" s="208">
        <f>T620+T623+T626+T629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9" t="s">
        <v>188</v>
      </c>
      <c r="AT619" s="210" t="s">
        <v>71</v>
      </c>
      <c r="AU619" s="210" t="s">
        <v>72</v>
      </c>
      <c r="AY619" s="209" t="s">
        <v>154</v>
      </c>
      <c r="BK619" s="211">
        <f>BK620+BK623+BK626+BK629</f>
        <v>0</v>
      </c>
    </row>
    <row r="620" s="12" customFormat="1" ht="22.8" customHeight="1">
      <c r="A620" s="12"/>
      <c r="B620" s="198"/>
      <c r="C620" s="199"/>
      <c r="D620" s="200" t="s">
        <v>71</v>
      </c>
      <c r="E620" s="212" t="s">
        <v>936</v>
      </c>
      <c r="F620" s="212" t="s">
        <v>937</v>
      </c>
      <c r="G620" s="199"/>
      <c r="H620" s="199"/>
      <c r="I620" s="202"/>
      <c r="J620" s="213">
        <f>BK620</f>
        <v>0</v>
      </c>
      <c r="K620" s="199"/>
      <c r="L620" s="204"/>
      <c r="M620" s="205"/>
      <c r="N620" s="206"/>
      <c r="O620" s="206"/>
      <c r="P620" s="207">
        <f>SUM(P621:P622)</f>
        <v>0</v>
      </c>
      <c r="Q620" s="206"/>
      <c r="R620" s="207">
        <f>SUM(R621:R622)</f>
        <v>0</v>
      </c>
      <c r="S620" s="206"/>
      <c r="T620" s="208">
        <f>SUM(T621:T622)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9" t="s">
        <v>188</v>
      </c>
      <c r="AT620" s="210" t="s">
        <v>71</v>
      </c>
      <c r="AU620" s="210" t="s">
        <v>79</v>
      </c>
      <c r="AY620" s="209" t="s">
        <v>154</v>
      </c>
      <c r="BK620" s="211">
        <f>SUM(BK621:BK622)</f>
        <v>0</v>
      </c>
    </row>
    <row r="621" s="2" customFormat="1" ht="16.5" customHeight="1">
      <c r="A621" s="39"/>
      <c r="B621" s="40"/>
      <c r="C621" s="214" t="s">
        <v>914</v>
      </c>
      <c r="D621" s="214" t="s">
        <v>157</v>
      </c>
      <c r="E621" s="215" t="s">
        <v>939</v>
      </c>
      <c r="F621" s="216" t="s">
        <v>940</v>
      </c>
      <c r="G621" s="217" t="s">
        <v>382</v>
      </c>
      <c r="H621" s="218">
        <v>1</v>
      </c>
      <c r="I621" s="219"/>
      <c r="J621" s="220">
        <f>ROUND(I621*H621,2)</f>
        <v>0</v>
      </c>
      <c r="K621" s="216" t="s">
        <v>648</v>
      </c>
      <c r="L621" s="45"/>
      <c r="M621" s="221" t="s">
        <v>19</v>
      </c>
      <c r="N621" s="222" t="s">
        <v>43</v>
      </c>
      <c r="O621" s="85"/>
      <c r="P621" s="223">
        <f>O621*H621</f>
        <v>0</v>
      </c>
      <c r="Q621" s="223">
        <v>0</v>
      </c>
      <c r="R621" s="223">
        <f>Q621*H621</f>
        <v>0</v>
      </c>
      <c r="S621" s="223">
        <v>0</v>
      </c>
      <c r="T621" s="224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5" t="s">
        <v>162</v>
      </c>
      <c r="AT621" s="225" t="s">
        <v>157</v>
      </c>
      <c r="AU621" s="225" t="s">
        <v>81</v>
      </c>
      <c r="AY621" s="18" t="s">
        <v>154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8" t="s">
        <v>79</v>
      </c>
      <c r="BK621" s="226">
        <f>ROUND(I621*H621,2)</f>
        <v>0</v>
      </c>
      <c r="BL621" s="18" t="s">
        <v>162</v>
      </c>
      <c r="BM621" s="225" t="s">
        <v>1162</v>
      </c>
    </row>
    <row r="622" s="2" customFormat="1">
      <c r="A622" s="39"/>
      <c r="B622" s="40"/>
      <c r="C622" s="41"/>
      <c r="D622" s="227" t="s">
        <v>164</v>
      </c>
      <c r="E622" s="41"/>
      <c r="F622" s="228" t="s">
        <v>940</v>
      </c>
      <c r="G622" s="41"/>
      <c r="H622" s="41"/>
      <c r="I622" s="229"/>
      <c r="J622" s="41"/>
      <c r="K622" s="41"/>
      <c r="L622" s="45"/>
      <c r="M622" s="230"/>
      <c r="N622" s="231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164</v>
      </c>
      <c r="AU622" s="18" t="s">
        <v>81</v>
      </c>
    </row>
    <row r="623" s="12" customFormat="1" ht="22.8" customHeight="1">
      <c r="A623" s="12"/>
      <c r="B623" s="198"/>
      <c r="C623" s="199"/>
      <c r="D623" s="200" t="s">
        <v>71</v>
      </c>
      <c r="E623" s="212" t="s">
        <v>942</v>
      </c>
      <c r="F623" s="212" t="s">
        <v>943</v>
      </c>
      <c r="G623" s="199"/>
      <c r="H623" s="199"/>
      <c r="I623" s="202"/>
      <c r="J623" s="213">
        <f>BK623</f>
        <v>0</v>
      </c>
      <c r="K623" s="199"/>
      <c r="L623" s="204"/>
      <c r="M623" s="205"/>
      <c r="N623" s="206"/>
      <c r="O623" s="206"/>
      <c r="P623" s="207">
        <f>SUM(P624:P625)</f>
        <v>0</v>
      </c>
      <c r="Q623" s="206"/>
      <c r="R623" s="207">
        <f>SUM(R624:R625)</f>
        <v>0</v>
      </c>
      <c r="S623" s="206"/>
      <c r="T623" s="208">
        <f>SUM(T624:T625)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09" t="s">
        <v>188</v>
      </c>
      <c r="AT623" s="210" t="s">
        <v>71</v>
      </c>
      <c r="AU623" s="210" t="s">
        <v>79</v>
      </c>
      <c r="AY623" s="209" t="s">
        <v>154</v>
      </c>
      <c r="BK623" s="211">
        <f>SUM(BK624:BK625)</f>
        <v>0</v>
      </c>
    </row>
    <row r="624" s="2" customFormat="1" ht="24.15" customHeight="1">
      <c r="A624" s="39"/>
      <c r="B624" s="40"/>
      <c r="C624" s="214" t="s">
        <v>922</v>
      </c>
      <c r="D624" s="214" t="s">
        <v>157</v>
      </c>
      <c r="E624" s="215" t="s">
        <v>945</v>
      </c>
      <c r="F624" s="216" t="s">
        <v>946</v>
      </c>
      <c r="G624" s="217" t="s">
        <v>382</v>
      </c>
      <c r="H624" s="218">
        <v>1</v>
      </c>
      <c r="I624" s="219"/>
      <c r="J624" s="220">
        <f>ROUND(I624*H624,2)</f>
        <v>0</v>
      </c>
      <c r="K624" s="216" t="s">
        <v>648</v>
      </c>
      <c r="L624" s="45"/>
      <c r="M624" s="221" t="s">
        <v>19</v>
      </c>
      <c r="N624" s="222" t="s">
        <v>43</v>
      </c>
      <c r="O624" s="85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5" t="s">
        <v>162</v>
      </c>
      <c r="AT624" s="225" t="s">
        <v>157</v>
      </c>
      <c r="AU624" s="225" t="s">
        <v>81</v>
      </c>
      <c r="AY624" s="18" t="s">
        <v>154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79</v>
      </c>
      <c r="BK624" s="226">
        <f>ROUND(I624*H624,2)</f>
        <v>0</v>
      </c>
      <c r="BL624" s="18" t="s">
        <v>162</v>
      </c>
      <c r="BM624" s="225" t="s">
        <v>1163</v>
      </c>
    </row>
    <row r="625" s="2" customFormat="1">
      <c r="A625" s="39"/>
      <c r="B625" s="40"/>
      <c r="C625" s="41"/>
      <c r="D625" s="227" t="s">
        <v>164</v>
      </c>
      <c r="E625" s="41"/>
      <c r="F625" s="228" t="s">
        <v>946</v>
      </c>
      <c r="G625" s="41"/>
      <c r="H625" s="41"/>
      <c r="I625" s="229"/>
      <c r="J625" s="41"/>
      <c r="K625" s="41"/>
      <c r="L625" s="45"/>
      <c r="M625" s="230"/>
      <c r="N625" s="231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164</v>
      </c>
      <c r="AU625" s="18" t="s">
        <v>81</v>
      </c>
    </row>
    <row r="626" s="12" customFormat="1" ht="22.8" customHeight="1">
      <c r="A626" s="12"/>
      <c r="B626" s="198"/>
      <c r="C626" s="199"/>
      <c r="D626" s="200" t="s">
        <v>71</v>
      </c>
      <c r="E626" s="212" t="s">
        <v>948</v>
      </c>
      <c r="F626" s="212" t="s">
        <v>949</v>
      </c>
      <c r="G626" s="199"/>
      <c r="H626" s="199"/>
      <c r="I626" s="202"/>
      <c r="J626" s="213">
        <f>BK626</f>
        <v>0</v>
      </c>
      <c r="K626" s="199"/>
      <c r="L626" s="204"/>
      <c r="M626" s="205"/>
      <c r="N626" s="206"/>
      <c r="O626" s="206"/>
      <c r="P626" s="207">
        <f>SUM(P627:P628)</f>
        <v>0</v>
      </c>
      <c r="Q626" s="206"/>
      <c r="R626" s="207">
        <f>SUM(R627:R628)</f>
        <v>0</v>
      </c>
      <c r="S626" s="206"/>
      <c r="T626" s="208">
        <f>SUM(T627:T628)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09" t="s">
        <v>188</v>
      </c>
      <c r="AT626" s="210" t="s">
        <v>71</v>
      </c>
      <c r="AU626" s="210" t="s">
        <v>79</v>
      </c>
      <c r="AY626" s="209" t="s">
        <v>154</v>
      </c>
      <c r="BK626" s="211">
        <f>SUM(BK627:BK628)</f>
        <v>0</v>
      </c>
    </row>
    <row r="627" s="2" customFormat="1" ht="16.5" customHeight="1">
      <c r="A627" s="39"/>
      <c r="B627" s="40"/>
      <c r="C627" s="214" t="s">
        <v>928</v>
      </c>
      <c r="D627" s="214" t="s">
        <v>157</v>
      </c>
      <c r="E627" s="215" t="s">
        <v>951</v>
      </c>
      <c r="F627" s="216" t="s">
        <v>952</v>
      </c>
      <c r="G627" s="217" t="s">
        <v>953</v>
      </c>
      <c r="H627" s="267"/>
      <c r="I627" s="219"/>
      <c r="J627" s="220">
        <f>ROUND(I627*H627,2)</f>
        <v>0</v>
      </c>
      <c r="K627" s="216" t="s">
        <v>648</v>
      </c>
      <c r="L627" s="45"/>
      <c r="M627" s="221" t="s">
        <v>19</v>
      </c>
      <c r="N627" s="222" t="s">
        <v>43</v>
      </c>
      <c r="O627" s="85"/>
      <c r="P627" s="223">
        <f>O627*H627</f>
        <v>0</v>
      </c>
      <c r="Q627" s="223">
        <v>0</v>
      </c>
      <c r="R627" s="223">
        <f>Q627*H627</f>
        <v>0</v>
      </c>
      <c r="S627" s="223">
        <v>0</v>
      </c>
      <c r="T627" s="224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5" t="s">
        <v>954</v>
      </c>
      <c r="AT627" s="225" t="s">
        <v>157</v>
      </c>
      <c r="AU627" s="225" t="s">
        <v>81</v>
      </c>
      <c r="AY627" s="18" t="s">
        <v>154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8" t="s">
        <v>79</v>
      </c>
      <c r="BK627" s="226">
        <f>ROUND(I627*H627,2)</f>
        <v>0</v>
      </c>
      <c r="BL627" s="18" t="s">
        <v>954</v>
      </c>
      <c r="BM627" s="225" t="s">
        <v>1164</v>
      </c>
    </row>
    <row r="628" s="2" customFormat="1">
      <c r="A628" s="39"/>
      <c r="B628" s="40"/>
      <c r="C628" s="41"/>
      <c r="D628" s="227" t="s">
        <v>164</v>
      </c>
      <c r="E628" s="41"/>
      <c r="F628" s="228" t="s">
        <v>952</v>
      </c>
      <c r="G628" s="41"/>
      <c r="H628" s="41"/>
      <c r="I628" s="229"/>
      <c r="J628" s="41"/>
      <c r="K628" s="41"/>
      <c r="L628" s="45"/>
      <c r="M628" s="230"/>
      <c r="N628" s="231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164</v>
      </c>
      <c r="AU628" s="18" t="s">
        <v>81</v>
      </c>
    </row>
    <row r="629" s="12" customFormat="1" ht="22.8" customHeight="1">
      <c r="A629" s="12"/>
      <c r="B629" s="198"/>
      <c r="C629" s="199"/>
      <c r="D629" s="200" t="s">
        <v>71</v>
      </c>
      <c r="E629" s="212" t="s">
        <v>957</v>
      </c>
      <c r="F629" s="212" t="s">
        <v>958</v>
      </c>
      <c r="G629" s="199"/>
      <c r="H629" s="199"/>
      <c r="I629" s="202"/>
      <c r="J629" s="213">
        <f>BK629</f>
        <v>0</v>
      </c>
      <c r="K629" s="199"/>
      <c r="L629" s="204"/>
      <c r="M629" s="205"/>
      <c r="N629" s="206"/>
      <c r="O629" s="206"/>
      <c r="P629" s="207">
        <f>SUM(P630:P639)</f>
        <v>0</v>
      </c>
      <c r="Q629" s="206"/>
      <c r="R629" s="207">
        <f>SUM(R630:R639)</f>
        <v>0</v>
      </c>
      <c r="S629" s="206"/>
      <c r="T629" s="208">
        <f>SUM(T630:T639)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09" t="s">
        <v>188</v>
      </c>
      <c r="AT629" s="210" t="s">
        <v>71</v>
      </c>
      <c r="AU629" s="210" t="s">
        <v>79</v>
      </c>
      <c r="AY629" s="209" t="s">
        <v>154</v>
      </c>
      <c r="BK629" s="211">
        <f>SUM(BK630:BK639)</f>
        <v>0</v>
      </c>
    </row>
    <row r="630" s="2" customFormat="1" ht="16.5" customHeight="1">
      <c r="A630" s="39"/>
      <c r="B630" s="40"/>
      <c r="C630" s="214" t="s">
        <v>938</v>
      </c>
      <c r="D630" s="214" t="s">
        <v>157</v>
      </c>
      <c r="E630" s="215" t="s">
        <v>960</v>
      </c>
      <c r="F630" s="216" t="s">
        <v>958</v>
      </c>
      <c r="G630" s="217" t="s">
        <v>382</v>
      </c>
      <c r="H630" s="218">
        <v>1</v>
      </c>
      <c r="I630" s="219"/>
      <c r="J630" s="220">
        <f>ROUND(I630*H630,2)</f>
        <v>0</v>
      </c>
      <c r="K630" s="216" t="s">
        <v>648</v>
      </c>
      <c r="L630" s="45"/>
      <c r="M630" s="221" t="s">
        <v>19</v>
      </c>
      <c r="N630" s="222" t="s">
        <v>43</v>
      </c>
      <c r="O630" s="85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5" t="s">
        <v>162</v>
      </c>
      <c r="AT630" s="225" t="s">
        <v>157</v>
      </c>
      <c r="AU630" s="225" t="s">
        <v>81</v>
      </c>
      <c r="AY630" s="18" t="s">
        <v>154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79</v>
      </c>
      <c r="BK630" s="226">
        <f>ROUND(I630*H630,2)</f>
        <v>0</v>
      </c>
      <c r="BL630" s="18" t="s">
        <v>162</v>
      </c>
      <c r="BM630" s="225" t="s">
        <v>1165</v>
      </c>
    </row>
    <row r="631" s="2" customFormat="1">
      <c r="A631" s="39"/>
      <c r="B631" s="40"/>
      <c r="C631" s="41"/>
      <c r="D631" s="227" t="s">
        <v>164</v>
      </c>
      <c r="E631" s="41"/>
      <c r="F631" s="228" t="s">
        <v>958</v>
      </c>
      <c r="G631" s="41"/>
      <c r="H631" s="41"/>
      <c r="I631" s="229"/>
      <c r="J631" s="41"/>
      <c r="K631" s="41"/>
      <c r="L631" s="45"/>
      <c r="M631" s="230"/>
      <c r="N631" s="231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164</v>
      </c>
      <c r="AU631" s="18" t="s">
        <v>81</v>
      </c>
    </row>
    <row r="632" s="2" customFormat="1" ht="16.5" customHeight="1">
      <c r="A632" s="39"/>
      <c r="B632" s="40"/>
      <c r="C632" s="214" t="s">
        <v>944</v>
      </c>
      <c r="D632" s="214" t="s">
        <v>157</v>
      </c>
      <c r="E632" s="215" t="s">
        <v>963</v>
      </c>
      <c r="F632" s="216" t="s">
        <v>964</v>
      </c>
      <c r="G632" s="217" t="s">
        <v>382</v>
      </c>
      <c r="H632" s="218">
        <v>1</v>
      </c>
      <c r="I632" s="219"/>
      <c r="J632" s="220">
        <f>ROUND(I632*H632,2)</f>
        <v>0</v>
      </c>
      <c r="K632" s="216" t="s">
        <v>648</v>
      </c>
      <c r="L632" s="45"/>
      <c r="M632" s="221" t="s">
        <v>19</v>
      </c>
      <c r="N632" s="222" t="s">
        <v>43</v>
      </c>
      <c r="O632" s="85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162</v>
      </c>
      <c r="AT632" s="225" t="s">
        <v>157</v>
      </c>
      <c r="AU632" s="225" t="s">
        <v>81</v>
      </c>
      <c r="AY632" s="18" t="s">
        <v>154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79</v>
      </c>
      <c r="BK632" s="226">
        <f>ROUND(I632*H632,2)</f>
        <v>0</v>
      </c>
      <c r="BL632" s="18" t="s">
        <v>162</v>
      </c>
      <c r="BM632" s="225" t="s">
        <v>1166</v>
      </c>
    </row>
    <row r="633" s="2" customFormat="1">
      <c r="A633" s="39"/>
      <c r="B633" s="40"/>
      <c r="C633" s="41"/>
      <c r="D633" s="227" t="s">
        <v>164</v>
      </c>
      <c r="E633" s="41"/>
      <c r="F633" s="228" t="s">
        <v>964</v>
      </c>
      <c r="G633" s="41"/>
      <c r="H633" s="41"/>
      <c r="I633" s="229"/>
      <c r="J633" s="41"/>
      <c r="K633" s="41"/>
      <c r="L633" s="45"/>
      <c r="M633" s="230"/>
      <c r="N633" s="231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164</v>
      </c>
      <c r="AU633" s="18" t="s">
        <v>81</v>
      </c>
    </row>
    <row r="634" s="13" customFormat="1">
      <c r="A634" s="13"/>
      <c r="B634" s="234"/>
      <c r="C634" s="235"/>
      <c r="D634" s="227" t="s">
        <v>168</v>
      </c>
      <c r="E634" s="236" t="s">
        <v>19</v>
      </c>
      <c r="F634" s="237" t="s">
        <v>966</v>
      </c>
      <c r="G634" s="235"/>
      <c r="H634" s="238">
        <v>1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168</v>
      </c>
      <c r="AU634" s="244" t="s">
        <v>81</v>
      </c>
      <c r="AV634" s="13" t="s">
        <v>81</v>
      </c>
      <c r="AW634" s="13" t="s">
        <v>33</v>
      </c>
      <c r="AX634" s="13" t="s">
        <v>72</v>
      </c>
      <c r="AY634" s="244" t="s">
        <v>154</v>
      </c>
    </row>
    <row r="635" s="14" customFormat="1">
      <c r="A635" s="14"/>
      <c r="B635" s="245"/>
      <c r="C635" s="246"/>
      <c r="D635" s="227" t="s">
        <v>168</v>
      </c>
      <c r="E635" s="247" t="s">
        <v>19</v>
      </c>
      <c r="F635" s="248" t="s">
        <v>171</v>
      </c>
      <c r="G635" s="246"/>
      <c r="H635" s="249">
        <v>1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168</v>
      </c>
      <c r="AU635" s="255" t="s">
        <v>81</v>
      </c>
      <c r="AV635" s="14" t="s">
        <v>162</v>
      </c>
      <c r="AW635" s="14" t="s">
        <v>33</v>
      </c>
      <c r="AX635" s="14" t="s">
        <v>79</v>
      </c>
      <c r="AY635" s="255" t="s">
        <v>154</v>
      </c>
    </row>
    <row r="636" s="2" customFormat="1" ht="16.5" customHeight="1">
      <c r="A636" s="39"/>
      <c r="B636" s="40"/>
      <c r="C636" s="214" t="s">
        <v>950</v>
      </c>
      <c r="D636" s="214" t="s">
        <v>157</v>
      </c>
      <c r="E636" s="215" t="s">
        <v>968</v>
      </c>
      <c r="F636" s="216" t="s">
        <v>969</v>
      </c>
      <c r="G636" s="217" t="s">
        <v>382</v>
      </c>
      <c r="H636" s="218">
        <v>1</v>
      </c>
      <c r="I636" s="219"/>
      <c r="J636" s="220">
        <f>ROUND(I636*H636,2)</f>
        <v>0</v>
      </c>
      <c r="K636" s="216" t="s">
        <v>648</v>
      </c>
      <c r="L636" s="45"/>
      <c r="M636" s="221" t="s">
        <v>19</v>
      </c>
      <c r="N636" s="222" t="s">
        <v>43</v>
      </c>
      <c r="O636" s="85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5" t="s">
        <v>162</v>
      </c>
      <c r="AT636" s="225" t="s">
        <v>157</v>
      </c>
      <c r="AU636" s="225" t="s">
        <v>81</v>
      </c>
      <c r="AY636" s="18" t="s">
        <v>154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79</v>
      </c>
      <c r="BK636" s="226">
        <f>ROUND(I636*H636,2)</f>
        <v>0</v>
      </c>
      <c r="BL636" s="18" t="s">
        <v>162</v>
      </c>
      <c r="BM636" s="225" t="s">
        <v>1167</v>
      </c>
    </row>
    <row r="637" s="2" customFormat="1">
      <c r="A637" s="39"/>
      <c r="B637" s="40"/>
      <c r="C637" s="41"/>
      <c r="D637" s="227" t="s">
        <v>164</v>
      </c>
      <c r="E637" s="41"/>
      <c r="F637" s="228" t="s">
        <v>969</v>
      </c>
      <c r="G637" s="41"/>
      <c r="H637" s="41"/>
      <c r="I637" s="229"/>
      <c r="J637" s="41"/>
      <c r="K637" s="41"/>
      <c r="L637" s="45"/>
      <c r="M637" s="230"/>
      <c r="N637" s="231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164</v>
      </c>
      <c r="AU637" s="18" t="s">
        <v>81</v>
      </c>
    </row>
    <row r="638" s="2" customFormat="1" ht="16.5" customHeight="1">
      <c r="A638" s="39"/>
      <c r="B638" s="40"/>
      <c r="C638" s="214" t="s">
        <v>959</v>
      </c>
      <c r="D638" s="214" t="s">
        <v>157</v>
      </c>
      <c r="E638" s="215" t="s">
        <v>972</v>
      </c>
      <c r="F638" s="216" t="s">
        <v>973</v>
      </c>
      <c r="G638" s="217" t="s">
        <v>382</v>
      </c>
      <c r="H638" s="218">
        <v>1</v>
      </c>
      <c r="I638" s="219"/>
      <c r="J638" s="220">
        <f>ROUND(I638*H638,2)</f>
        <v>0</v>
      </c>
      <c r="K638" s="216" t="s">
        <v>648</v>
      </c>
      <c r="L638" s="45"/>
      <c r="M638" s="221" t="s">
        <v>19</v>
      </c>
      <c r="N638" s="222" t="s">
        <v>43</v>
      </c>
      <c r="O638" s="85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5" t="s">
        <v>162</v>
      </c>
      <c r="AT638" s="225" t="s">
        <v>157</v>
      </c>
      <c r="AU638" s="225" t="s">
        <v>81</v>
      </c>
      <c r="AY638" s="18" t="s">
        <v>154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79</v>
      </c>
      <c r="BK638" s="226">
        <f>ROUND(I638*H638,2)</f>
        <v>0</v>
      </c>
      <c r="BL638" s="18" t="s">
        <v>162</v>
      </c>
      <c r="BM638" s="225" t="s">
        <v>1168</v>
      </c>
    </row>
    <row r="639" s="2" customFormat="1">
      <c r="A639" s="39"/>
      <c r="B639" s="40"/>
      <c r="C639" s="41"/>
      <c r="D639" s="227" t="s">
        <v>164</v>
      </c>
      <c r="E639" s="41"/>
      <c r="F639" s="228" t="s">
        <v>973</v>
      </c>
      <c r="G639" s="41"/>
      <c r="H639" s="41"/>
      <c r="I639" s="229"/>
      <c r="J639" s="41"/>
      <c r="K639" s="41"/>
      <c r="L639" s="45"/>
      <c r="M639" s="268"/>
      <c r="N639" s="269"/>
      <c r="O639" s="270"/>
      <c r="P639" s="270"/>
      <c r="Q639" s="270"/>
      <c r="R639" s="270"/>
      <c r="S639" s="270"/>
      <c r="T639" s="271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164</v>
      </c>
      <c r="AU639" s="18" t="s">
        <v>81</v>
      </c>
    </row>
    <row r="640" s="2" customFormat="1" ht="6.96" customHeight="1">
      <c r="A640" s="39"/>
      <c r="B640" s="60"/>
      <c r="C640" s="61"/>
      <c r="D640" s="61"/>
      <c r="E640" s="61"/>
      <c r="F640" s="61"/>
      <c r="G640" s="61"/>
      <c r="H640" s="61"/>
      <c r="I640" s="61"/>
      <c r="J640" s="61"/>
      <c r="K640" s="61"/>
      <c r="L640" s="45"/>
      <c r="M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</row>
  </sheetData>
  <sheetProtection sheet="1" autoFilter="0" formatColumns="0" formatRows="0" objects="1" scenarios="1" spinCount="100000" saltValue="jl7ibI2T8FmmeUldQUPQTV89BxzfQEMJwRJkaeMeCs3pXuq0KPonzagMWn3spW1nEk+Zw7ACB297Hw6Szt2LWQ==" hashValue="Ci7x4IrfpoDQSQLbOSTCgvGx/5eCrdDXQ3cbbWZfKiv3JW9e8ozO1gxWx++CMskHXMTzWwpQyRPx1fD/ArCMbA==" algorithmName="SHA-512" password="CC35"/>
  <autoFilter ref="C107:K6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3" r:id="rId1" display="https://podminky.urs.cz/item/CS_URS_2025_02/619991011"/>
    <hyperlink ref="F119" r:id="rId2" display="https://podminky.urs.cz/item/CS_URS_2025_02/611325412"/>
    <hyperlink ref="F124" r:id="rId3" display="https://podminky.urs.cz/item/CS_URS_2025_02/611131121"/>
    <hyperlink ref="F129" r:id="rId4" display="https://podminky.urs.cz/item/CS_URS_2025_02/611142001"/>
    <hyperlink ref="F134" r:id="rId5" display="https://podminky.urs.cz/item/CS_URS_2025_02/611311131"/>
    <hyperlink ref="F139" r:id="rId6" display="https://podminky.urs.cz/item/CS_URS_2025_02/612131101"/>
    <hyperlink ref="F146" r:id="rId7" display="https://podminky.urs.cz/item/CS_URS_2025_02/612321121"/>
    <hyperlink ref="F153" r:id="rId8" display="https://podminky.urs.cz/item/CS_URS_2025_02/612321191"/>
    <hyperlink ref="F160" r:id="rId9" display="https://podminky.urs.cz/item/CS_URS_2025_02/612131121"/>
    <hyperlink ref="F167" r:id="rId10" display="https://podminky.urs.cz/item/CS_URS_2025_02/612311131"/>
    <hyperlink ref="F174" r:id="rId11" display="https://podminky.urs.cz/item/CS_URS_2025_02/613142001"/>
    <hyperlink ref="F179" r:id="rId12" display="https://podminky.urs.cz/item/CS_URS_2025_02/613131121"/>
    <hyperlink ref="F184" r:id="rId13" display="https://podminky.urs.cz/item/CS_URS_2025_02/613311131"/>
    <hyperlink ref="F189" r:id="rId14" display="https://podminky.urs.cz/item/CS_URS_2025_02/612315111"/>
    <hyperlink ref="F192" r:id="rId15" display="https://podminky.urs.cz/item/CS_URS_2025_02/612135101"/>
    <hyperlink ref="F195" r:id="rId16" display="https://podminky.urs.cz/item/CS_URS_2025_02/612315112"/>
    <hyperlink ref="F198" r:id="rId17" display="https://podminky.urs.cz/item/CS_URS_2025_02/619995001"/>
    <hyperlink ref="F208" r:id="rId18" display="https://podminky.urs.cz/item/CS_URS_2025_02/631312141"/>
    <hyperlink ref="F219" r:id="rId19" display="https://podminky.urs.cz/item/CS_URS_2025_02/949101111"/>
    <hyperlink ref="F224" r:id="rId20" display="https://podminky.urs.cz/item/CS_URS_2025_02/952901111"/>
    <hyperlink ref="F229" r:id="rId21" display="https://podminky.urs.cz/item/CS_URS_2025_02/965046111"/>
    <hyperlink ref="F234" r:id="rId22" display="https://podminky.urs.cz/item/CS_URS_2025_02/974031144"/>
    <hyperlink ref="F239" r:id="rId23" display="https://podminky.urs.cz/item/CS_URS_2025_02/974042542"/>
    <hyperlink ref="F244" r:id="rId24" display="https://podminky.urs.cz/item/CS_URS_2025_02/974042547"/>
    <hyperlink ref="F249" r:id="rId25" display="https://podminky.urs.cz/item/CS_URS_2025_02/974042544"/>
    <hyperlink ref="F254" r:id="rId26" display="https://podminky.urs.cz/item/CS_URS_2025_02/978013191"/>
    <hyperlink ref="F261" r:id="rId27" display="https://podminky.urs.cz/item/CS_URS_2025_02/978035117"/>
    <hyperlink ref="F267" r:id="rId28" display="https://podminky.urs.cz/item/CS_URS_2025_02/978059541"/>
    <hyperlink ref="F273" r:id="rId29" display="https://podminky.urs.cz/item/CS_URS_2025_02/997013212"/>
    <hyperlink ref="F276" r:id="rId30" display="https://podminky.urs.cz/item/CS_URS_2025_02/997013501"/>
    <hyperlink ref="F279" r:id="rId31" display="https://podminky.urs.cz/item/CS_URS_2025_02/997013509"/>
    <hyperlink ref="F284" r:id="rId32" display="https://podminky.urs.cz/item/CS_URS_2025_02/997013609"/>
    <hyperlink ref="F290" r:id="rId33" display="https://podminky.urs.cz/item/CS_URS_2025_02/998011002"/>
    <hyperlink ref="F295" r:id="rId34" display="https://podminky.urs.cz/item/CS_URS_2025_02/721171903"/>
    <hyperlink ref="F298" r:id="rId35" display="https://podminky.urs.cz/item/CS_URS_2025_02/721171913"/>
    <hyperlink ref="F301" r:id="rId36" display="https://podminky.urs.cz/item/CS_URS_2025_02/721173723"/>
    <hyperlink ref="F304" r:id="rId37" display="https://podminky.urs.cz/item/CS_URS_2025_02/721290111"/>
    <hyperlink ref="F307" r:id="rId38" display="https://podminky.urs.cz/item/CS_URS_2025_02/998721102"/>
    <hyperlink ref="F311" r:id="rId39" display="https://podminky.urs.cz/item/CS_URS_2025_02/722171932"/>
    <hyperlink ref="F317" r:id="rId40" display="https://podminky.urs.cz/item/CS_URS_2025_02/722173912"/>
    <hyperlink ref="F320" r:id="rId41" display="https://podminky.urs.cz/item/CS_URS_2025_02/722174912"/>
    <hyperlink ref="F323" r:id="rId42" display="https://podminky.urs.cz/item/CS_URS_2025_02/722179191"/>
    <hyperlink ref="F326" r:id="rId43" display="https://podminky.urs.cz/item/CS_URS_2025_02/722181221"/>
    <hyperlink ref="F329" r:id="rId44" display="https://podminky.urs.cz/item/CS_URS_2025_02/722190401"/>
    <hyperlink ref="F332" r:id="rId45" display="https://podminky.urs.cz/item/CS_URS_2025_02/722190901"/>
    <hyperlink ref="F335" r:id="rId46" display="https://podminky.urs.cz/item/CS_URS_2025_02/722220111"/>
    <hyperlink ref="F338" r:id="rId47" display="https://podminky.urs.cz/item/CS_URS_2025_02/722221134"/>
    <hyperlink ref="F341" r:id="rId48" display="https://podminky.urs.cz/item/CS_URS_2025_02/722290246"/>
    <hyperlink ref="F345" r:id="rId49" display="https://podminky.urs.cz/item/CS_URS_2025_02/725210821"/>
    <hyperlink ref="F348" r:id="rId50" display="https://podminky.urs.cz/item/CS_URS_2025_02/725820802"/>
    <hyperlink ref="F351" r:id="rId51" display="https://podminky.urs.cz/item/CS_URS_2025_02/725860811"/>
    <hyperlink ref="F354" r:id="rId52" display="https://podminky.urs.cz/item/CS_URS_2025_02/725311121"/>
    <hyperlink ref="F357" r:id="rId53" display="https://podminky.urs.cz/item/CS_URS_2025_02/725531101"/>
    <hyperlink ref="F360" r:id="rId54" display="https://podminky.urs.cz/item/CS_URS_2025_02/725821325"/>
    <hyperlink ref="F364" r:id="rId55" display="https://podminky.urs.cz/item/CS_URS_2025_02/725862103"/>
    <hyperlink ref="F367" r:id="rId56" display="https://podminky.urs.cz/item/CS_URS_2023_02/725291511"/>
    <hyperlink ref="F370" r:id="rId57" display="https://podminky.urs.cz/item/CS_URS_2023_02/725291631"/>
    <hyperlink ref="F373" r:id="rId58" display="https://podminky.urs.cz/item/CS_URS_2025_02/998725102"/>
    <hyperlink ref="F377" r:id="rId59" display="https://podminky.urs.cz/item/CS_URS_2025_02/734222811"/>
    <hyperlink ref="F380" r:id="rId60" display="https://podminky.urs.cz/item/CS_URS_2025_02/734430821"/>
    <hyperlink ref="F383" r:id="rId61" display="https://podminky.urs.cz/item/CS_URS_2025_02/998734102"/>
    <hyperlink ref="F387" r:id="rId62" display="https://podminky.urs.cz/item/CS_URS_2025_02/735111810"/>
    <hyperlink ref="F392" r:id="rId63" display="https://podminky.urs.cz/item/CS_URS_2025_02/735117110"/>
    <hyperlink ref="F398" r:id="rId64" display="https://podminky.urs.cz/item/CS_URS_2025_02/735118110"/>
    <hyperlink ref="F404" r:id="rId65" display="https://podminky.urs.cz/item/CS_URS_2025_02/735119140"/>
    <hyperlink ref="F410" r:id="rId66" display="https://podminky.urs.cz/item/CS_URS_2025_02/735494811"/>
    <hyperlink ref="F422" r:id="rId67" display="https://podminky.urs.cz/item/CS_URS_2025_02/998735102"/>
    <hyperlink ref="F426" r:id="rId68" display="https://podminky.urs.cz/item/CS_URS_2023_02/766441825"/>
    <hyperlink ref="F429" r:id="rId69" display="https://podminky.urs.cz/item/CS_URS_2025_02/766691915"/>
    <hyperlink ref="F432" r:id="rId70" display="https://podminky.urs.cz/item/CS_URS_2025_02/766660002"/>
    <hyperlink ref="F438" r:id="rId71" display="https://podminky.urs.cz/item/CS_URS_2025_02/766660713"/>
    <hyperlink ref="F443" r:id="rId72" display="https://podminky.urs.cz/item/CS_URS_2025_02/766660729"/>
    <hyperlink ref="F448" r:id="rId73" display="https://podminky.urs.cz/item/CS_URS_2025_02/766694126"/>
    <hyperlink ref="F457" r:id="rId74" display="https://podminky.urs.cz/item/CS_URS_2025_02/766695213"/>
    <hyperlink ref="F462" r:id="rId75" display="https://podminky.urs.cz/item/CS_URS_2025_02/998766102"/>
    <hyperlink ref="F466" r:id="rId76" display="https://podminky.urs.cz/item/CS_URS_2025_02/776201812"/>
    <hyperlink ref="F471" r:id="rId77" display="https://podminky.urs.cz/item/CS_URS_2025_02/776410811"/>
    <hyperlink ref="F476" r:id="rId78" display="https://podminky.urs.cz/item/CS_URS_2025_02/776111311"/>
    <hyperlink ref="F481" r:id="rId79" display="https://podminky.urs.cz/item/CS_URS_2025_02/776121321"/>
    <hyperlink ref="F486" r:id="rId80" display="https://podminky.urs.cz/item/CS_URS_2025_02/776141122"/>
    <hyperlink ref="F491" r:id="rId81" display="https://podminky.urs.cz/item/CS_URS_2025_02/776221111"/>
    <hyperlink ref="F501" r:id="rId82" display="https://podminky.urs.cz/item/CS_URS_2025_02/776223112"/>
    <hyperlink ref="F506" r:id="rId83" display="https://podminky.urs.cz/item/CS_URS_2025_02/776411111"/>
    <hyperlink ref="F516" r:id="rId84" display="https://podminky.urs.cz/item/CS_URS_2025_02/776991121"/>
    <hyperlink ref="F521" r:id="rId85" display="https://podminky.urs.cz/item/CS_URS_2025_02/998776102"/>
    <hyperlink ref="F525" r:id="rId86" display="https://podminky.urs.cz/item/CS_URS_2025_02/781111011"/>
    <hyperlink ref="F530" r:id="rId87" display="https://podminky.urs.cz/item/CS_URS_2025_02/781121011"/>
    <hyperlink ref="F535" r:id="rId88" display="https://podminky.urs.cz/item/CS_URS_2025_02/781151031"/>
    <hyperlink ref="F540" r:id="rId89" display="https://podminky.urs.cz/item/CS_URS_2023_02/781161021"/>
    <hyperlink ref="F557" r:id="rId90" display="https://podminky.urs.cz/item/CS_URS_2025_02/998781102"/>
    <hyperlink ref="F561" r:id="rId91" display="https://podminky.urs.cz/item/CS_URS_2025_02/784111001"/>
    <hyperlink ref="F570" r:id="rId92" display="https://podminky.urs.cz/item/CS_URS_2025_02/784181101"/>
    <hyperlink ref="F579" r:id="rId93" display="https://podminky.urs.cz/item/CS_URS_2025_02/784211101"/>
    <hyperlink ref="F589" r:id="rId94" display="https://podminky.urs.cz/item/CS_URS_2025_02/786612200.1"/>
    <hyperlink ref="F596" r:id="rId95" display="https://podminky.urs.cz/item/CS_URS_2025_02/998786102"/>
    <hyperlink ref="F600" r:id="rId96" display="https://podminky.urs.cz/item/CS_URS_2025_02/787600831"/>
    <hyperlink ref="F605" r:id="rId97" display="https://podminky.urs.cz/item/CS_URS_2025_02/787616371"/>
    <hyperlink ref="F608" r:id="rId98" display="https://podminky.urs.cz/item/CS_URS_2025_02/998787102"/>
    <hyperlink ref="F612" r:id="rId99" display="https://podminky.urs.cz/item/CS_URS_2025_02/HZS2212"/>
    <hyperlink ref="F615" r:id="rId100" display="https://podminky.urs.cz/item/CS_URS_2025_02/HZS2222"/>
    <hyperlink ref="F618" r:id="rId101" display="https://podminky.urs.cz/item/CS_URS_2025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1169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1170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ROUND((SUM(BE98:BE205)),  2)</f>
        <v>0</v>
      </c>
      <c r="G35" s="39"/>
      <c r="H35" s="39"/>
      <c r="I35" s="159">
        <v>0.20999999999999999</v>
      </c>
      <c r="J35" s="158">
        <f>ROUND(((SUM(BE98:BE205))*I35),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ROUND((SUM(BF98:BF205)),  2)</f>
        <v>0</v>
      </c>
      <c r="G36" s="39"/>
      <c r="H36" s="39"/>
      <c r="I36" s="159">
        <v>0.12</v>
      </c>
      <c r="J36" s="158">
        <f>ROUND(((SUM(BF98:BF205))*I36),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ROUND((SUM(BG98:BG205)),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ROUND((SUM(BH98:BH205)),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ROUND((SUM(BI98:BI205)),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1169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biologie a chemie č.m229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1171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1172</v>
      </c>
      <c r="E65" s="184"/>
      <c r="F65" s="184"/>
      <c r="G65" s="184"/>
      <c r="H65" s="184"/>
      <c r="I65" s="184"/>
      <c r="J65" s="185">
        <f>J100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1173</v>
      </c>
      <c r="E66" s="184"/>
      <c r="F66" s="184"/>
      <c r="G66" s="184"/>
      <c r="H66" s="184"/>
      <c r="I66" s="184"/>
      <c r="J66" s="185">
        <f>J128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1174</v>
      </c>
      <c r="E67" s="184"/>
      <c r="F67" s="184"/>
      <c r="G67" s="184"/>
      <c r="H67" s="184"/>
      <c r="I67" s="184"/>
      <c r="J67" s="185">
        <f>J138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1175</v>
      </c>
      <c r="E68" s="184"/>
      <c r="F68" s="184"/>
      <c r="G68" s="184"/>
      <c r="H68" s="184"/>
      <c r="I68" s="184"/>
      <c r="J68" s="185">
        <f>J141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1176</v>
      </c>
      <c r="E69" s="184"/>
      <c r="F69" s="184"/>
      <c r="G69" s="184"/>
      <c r="H69" s="184"/>
      <c r="I69" s="184"/>
      <c r="J69" s="185">
        <f>J144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1177</v>
      </c>
      <c r="E70" s="184"/>
      <c r="F70" s="184"/>
      <c r="G70" s="184"/>
      <c r="H70" s="184"/>
      <c r="I70" s="184"/>
      <c r="J70" s="185">
        <f>J150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1178</v>
      </c>
      <c r="E71" s="184"/>
      <c r="F71" s="184"/>
      <c r="G71" s="184"/>
      <c r="H71" s="184"/>
      <c r="I71" s="184"/>
      <c r="J71" s="185">
        <f>J156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1175</v>
      </c>
      <c r="E72" s="184"/>
      <c r="F72" s="184"/>
      <c r="G72" s="184"/>
      <c r="H72" s="184"/>
      <c r="I72" s="184"/>
      <c r="J72" s="185">
        <f>J165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1179</v>
      </c>
      <c r="E73" s="184"/>
      <c r="F73" s="184"/>
      <c r="G73" s="184"/>
      <c r="H73" s="184"/>
      <c r="I73" s="184"/>
      <c r="J73" s="185">
        <f>J172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1180</v>
      </c>
      <c r="E74" s="184"/>
      <c r="F74" s="184"/>
      <c r="G74" s="184"/>
      <c r="H74" s="184"/>
      <c r="I74" s="184"/>
      <c r="J74" s="185">
        <f>J181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1181</v>
      </c>
      <c r="E75" s="184"/>
      <c r="F75" s="184"/>
      <c r="G75" s="184"/>
      <c r="H75" s="184"/>
      <c r="I75" s="184"/>
      <c r="J75" s="185">
        <f>J184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1182</v>
      </c>
      <c r="E76" s="184"/>
      <c r="F76" s="184"/>
      <c r="G76" s="184"/>
      <c r="H76" s="184"/>
      <c r="I76" s="184"/>
      <c r="J76" s="185">
        <f>J195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139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1" t="str">
        <f>E7</f>
        <v>IROP výzva 37 (ZŠ Akademika Heyrovského)</v>
      </c>
      <c r="F86" s="33"/>
      <c r="G86" s="33"/>
      <c r="H86" s="33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108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1" t="s">
        <v>1169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110</v>
      </c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SO-01 - Učebna biologie a chemie č.m229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ZŠ Akademika Heyrovského</v>
      </c>
      <c r="G92" s="41"/>
      <c r="H92" s="41"/>
      <c r="I92" s="33" t="s">
        <v>23</v>
      </c>
      <c r="J92" s="73" t="str">
        <f>IF(J14="","",J14)</f>
        <v>29. 1. 2026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25</v>
      </c>
      <c r="D94" s="41"/>
      <c r="E94" s="41"/>
      <c r="F94" s="28" t="str">
        <f>E17</f>
        <v>Statutární město Chomutov</v>
      </c>
      <c r="G94" s="41"/>
      <c r="H94" s="41"/>
      <c r="I94" s="33" t="s">
        <v>31</v>
      </c>
      <c r="J94" s="37" t="str">
        <f>E23</f>
        <v>CZECHOTEC Engineering spol. s.r.o.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IF(E20="","",E20)</f>
        <v>Vyplň údaj</v>
      </c>
      <c r="G95" s="41"/>
      <c r="H95" s="41"/>
      <c r="I95" s="33" t="s">
        <v>34</v>
      </c>
      <c r="J95" s="37" t="str">
        <f>E26</f>
        <v>Miroslav Dostál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7"/>
      <c r="B97" s="188"/>
      <c r="C97" s="189" t="s">
        <v>140</v>
      </c>
      <c r="D97" s="190" t="s">
        <v>57</v>
      </c>
      <c r="E97" s="190" t="s">
        <v>53</v>
      </c>
      <c r="F97" s="190" t="s">
        <v>54</v>
      </c>
      <c r="G97" s="190" t="s">
        <v>141</v>
      </c>
      <c r="H97" s="190" t="s">
        <v>142</v>
      </c>
      <c r="I97" s="190" t="s">
        <v>143</v>
      </c>
      <c r="J97" s="190" t="s">
        <v>114</v>
      </c>
      <c r="K97" s="191" t="s">
        <v>144</v>
      </c>
      <c r="L97" s="192"/>
      <c r="M97" s="93" t="s">
        <v>19</v>
      </c>
      <c r="N97" s="94" t="s">
        <v>42</v>
      </c>
      <c r="O97" s="94" t="s">
        <v>145</v>
      </c>
      <c r="P97" s="94" t="s">
        <v>146</v>
      </c>
      <c r="Q97" s="94" t="s">
        <v>147</v>
      </c>
      <c r="R97" s="94" t="s">
        <v>148</v>
      </c>
      <c r="S97" s="94" t="s">
        <v>149</v>
      </c>
      <c r="T97" s="95" t="s">
        <v>150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39"/>
      <c r="B98" s="40"/>
      <c r="C98" s="100" t="s">
        <v>151</v>
      </c>
      <c r="D98" s="41"/>
      <c r="E98" s="41"/>
      <c r="F98" s="41"/>
      <c r="G98" s="41"/>
      <c r="H98" s="41"/>
      <c r="I98" s="41"/>
      <c r="J98" s="193">
        <f>BK98</f>
        <v>0</v>
      </c>
      <c r="K98" s="41"/>
      <c r="L98" s="45"/>
      <c r="M98" s="96"/>
      <c r="N98" s="194"/>
      <c r="O98" s="97"/>
      <c r="P98" s="195">
        <f>P99</f>
        <v>0</v>
      </c>
      <c r="Q98" s="97"/>
      <c r="R98" s="195">
        <f>R99</f>
        <v>0</v>
      </c>
      <c r="S98" s="97"/>
      <c r="T98" s="196">
        <f>T99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71</v>
      </c>
      <c r="AU98" s="18" t="s">
        <v>115</v>
      </c>
      <c r="BK98" s="197">
        <f>BK99</f>
        <v>0</v>
      </c>
    </row>
    <row r="99" s="12" customFormat="1" ht="25.92" customHeight="1">
      <c r="A99" s="12"/>
      <c r="B99" s="198"/>
      <c r="C99" s="199"/>
      <c r="D99" s="200" t="s">
        <v>71</v>
      </c>
      <c r="E99" s="201" t="s">
        <v>1183</v>
      </c>
      <c r="F99" s="201" t="s">
        <v>1184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P100+P128+P138+P141+P144+P150+P156+P165+P172+P181+P184+P195</f>
        <v>0</v>
      </c>
      <c r="Q99" s="206"/>
      <c r="R99" s="207">
        <f>R100+R128+R138+R141+R144+R150+R156+R165+R172+R181+R184+R195</f>
        <v>0</v>
      </c>
      <c r="S99" s="206"/>
      <c r="T99" s="208">
        <f>T100+T128+T138+T141+T144+T150+T156+T165+T172+T181+T184+T195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72</v>
      </c>
      <c r="AY99" s="209" t="s">
        <v>154</v>
      </c>
      <c r="BK99" s="211">
        <f>BK100+BK128+BK138+BK141+BK144+BK150+BK156+BK165+BK172+BK181+BK184+BK195</f>
        <v>0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1185</v>
      </c>
      <c r="F100" s="212" t="s">
        <v>1186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SUM(P101:P127)</f>
        <v>0</v>
      </c>
      <c r="Q100" s="206"/>
      <c r="R100" s="207">
        <f>SUM(R101:R127)</f>
        <v>0</v>
      </c>
      <c r="S100" s="206"/>
      <c r="T100" s="208">
        <f>SUM(T101:T127)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79</v>
      </c>
      <c r="AY100" s="209" t="s">
        <v>154</v>
      </c>
      <c r="BK100" s="211">
        <f>SUM(BK101:BK127)</f>
        <v>0</v>
      </c>
    </row>
    <row r="101" s="2" customFormat="1" ht="24.15" customHeight="1">
      <c r="A101" s="39"/>
      <c r="B101" s="40"/>
      <c r="C101" s="257" t="s">
        <v>79</v>
      </c>
      <c r="D101" s="257" t="s">
        <v>470</v>
      </c>
      <c r="E101" s="258" t="s">
        <v>1187</v>
      </c>
      <c r="F101" s="259" t="s">
        <v>1188</v>
      </c>
      <c r="G101" s="260" t="s">
        <v>1189</v>
      </c>
      <c r="H101" s="261">
        <v>1</v>
      </c>
      <c r="I101" s="262"/>
      <c r="J101" s="263">
        <f>ROUND(I101*H101,2)</f>
        <v>0</v>
      </c>
      <c r="K101" s="259" t="s">
        <v>648</v>
      </c>
      <c r="L101" s="264"/>
      <c r="M101" s="265" t="s">
        <v>19</v>
      </c>
      <c r="N101" s="266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208</v>
      </c>
      <c r="AT101" s="225" t="s">
        <v>470</v>
      </c>
      <c r="AU101" s="225" t="s">
        <v>81</v>
      </c>
      <c r="AY101" s="18" t="s">
        <v>154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162</v>
      </c>
      <c r="BM101" s="225" t="s">
        <v>1190</v>
      </c>
    </row>
    <row r="102" s="2" customFormat="1">
      <c r="A102" s="39"/>
      <c r="B102" s="40"/>
      <c r="C102" s="41"/>
      <c r="D102" s="227" t="s">
        <v>164</v>
      </c>
      <c r="E102" s="41"/>
      <c r="F102" s="228" t="s">
        <v>1188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81</v>
      </c>
    </row>
    <row r="103" s="2" customFormat="1">
      <c r="A103" s="39"/>
      <c r="B103" s="40"/>
      <c r="C103" s="41"/>
      <c r="D103" s="227" t="s">
        <v>277</v>
      </c>
      <c r="E103" s="41"/>
      <c r="F103" s="256" t="s">
        <v>1191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277</v>
      </c>
      <c r="AU103" s="18" t="s">
        <v>81</v>
      </c>
    </row>
    <row r="104" s="2" customFormat="1" ht="24.15" customHeight="1">
      <c r="A104" s="39"/>
      <c r="B104" s="40"/>
      <c r="C104" s="257" t="s">
        <v>81</v>
      </c>
      <c r="D104" s="257" t="s">
        <v>470</v>
      </c>
      <c r="E104" s="258" t="s">
        <v>1192</v>
      </c>
      <c r="F104" s="259" t="s">
        <v>1193</v>
      </c>
      <c r="G104" s="260" t="s">
        <v>275</v>
      </c>
      <c r="H104" s="261">
        <v>5</v>
      </c>
      <c r="I104" s="262"/>
      <c r="J104" s="263">
        <f>ROUND(I104*H104,2)</f>
        <v>0</v>
      </c>
      <c r="K104" s="259" t="s">
        <v>648</v>
      </c>
      <c r="L104" s="264"/>
      <c r="M104" s="265" t="s">
        <v>19</v>
      </c>
      <c r="N104" s="266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208</v>
      </c>
      <c r="AT104" s="225" t="s">
        <v>470</v>
      </c>
      <c r="AU104" s="225" t="s">
        <v>81</v>
      </c>
      <c r="AY104" s="18" t="s">
        <v>154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162</v>
      </c>
      <c r="BM104" s="225" t="s">
        <v>1194</v>
      </c>
    </row>
    <row r="105" s="2" customFormat="1">
      <c r="A105" s="39"/>
      <c r="B105" s="40"/>
      <c r="C105" s="41"/>
      <c r="D105" s="227" t="s">
        <v>164</v>
      </c>
      <c r="E105" s="41"/>
      <c r="F105" s="228" t="s">
        <v>1193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81</v>
      </c>
    </row>
    <row r="106" s="2" customFormat="1">
      <c r="A106" s="39"/>
      <c r="B106" s="40"/>
      <c r="C106" s="41"/>
      <c r="D106" s="227" t="s">
        <v>277</v>
      </c>
      <c r="E106" s="41"/>
      <c r="F106" s="256" t="s">
        <v>1195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277</v>
      </c>
      <c r="AU106" s="18" t="s">
        <v>81</v>
      </c>
    </row>
    <row r="107" s="2" customFormat="1" ht="24.15" customHeight="1">
      <c r="A107" s="39"/>
      <c r="B107" s="40"/>
      <c r="C107" s="257" t="s">
        <v>100</v>
      </c>
      <c r="D107" s="257" t="s">
        <v>470</v>
      </c>
      <c r="E107" s="258" t="s">
        <v>1196</v>
      </c>
      <c r="F107" s="259" t="s">
        <v>1197</v>
      </c>
      <c r="G107" s="260" t="s">
        <v>275</v>
      </c>
      <c r="H107" s="261">
        <v>2</v>
      </c>
      <c r="I107" s="262"/>
      <c r="J107" s="263">
        <f>ROUND(I107*H107,2)</f>
        <v>0</v>
      </c>
      <c r="K107" s="259" t="s">
        <v>648</v>
      </c>
      <c r="L107" s="264"/>
      <c r="M107" s="265" t="s">
        <v>19</v>
      </c>
      <c r="N107" s="266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208</v>
      </c>
      <c r="AT107" s="225" t="s">
        <v>470</v>
      </c>
      <c r="AU107" s="225" t="s">
        <v>81</v>
      </c>
      <c r="AY107" s="18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162</v>
      </c>
      <c r="BM107" s="225" t="s">
        <v>1198</v>
      </c>
    </row>
    <row r="108" s="2" customFormat="1">
      <c r="A108" s="39"/>
      <c r="B108" s="40"/>
      <c r="C108" s="41"/>
      <c r="D108" s="227" t="s">
        <v>164</v>
      </c>
      <c r="E108" s="41"/>
      <c r="F108" s="228" t="s">
        <v>1197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81</v>
      </c>
    </row>
    <row r="109" s="2" customFormat="1">
      <c r="A109" s="39"/>
      <c r="B109" s="40"/>
      <c r="C109" s="41"/>
      <c r="D109" s="227" t="s">
        <v>277</v>
      </c>
      <c r="E109" s="41"/>
      <c r="F109" s="256" t="s">
        <v>1199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277</v>
      </c>
      <c r="AU109" s="18" t="s">
        <v>81</v>
      </c>
    </row>
    <row r="110" s="2" customFormat="1" ht="24.15" customHeight="1">
      <c r="A110" s="39"/>
      <c r="B110" s="40"/>
      <c r="C110" s="257" t="s">
        <v>162</v>
      </c>
      <c r="D110" s="257" t="s">
        <v>470</v>
      </c>
      <c r="E110" s="258" t="s">
        <v>1200</v>
      </c>
      <c r="F110" s="259" t="s">
        <v>1201</v>
      </c>
      <c r="G110" s="260" t="s">
        <v>275</v>
      </c>
      <c r="H110" s="261">
        <v>1</v>
      </c>
      <c r="I110" s="262"/>
      <c r="J110" s="263">
        <f>ROUND(I110*H110,2)</f>
        <v>0</v>
      </c>
      <c r="K110" s="259" t="s">
        <v>648</v>
      </c>
      <c r="L110" s="264"/>
      <c r="M110" s="265" t="s">
        <v>19</v>
      </c>
      <c r="N110" s="266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208</v>
      </c>
      <c r="AT110" s="225" t="s">
        <v>470</v>
      </c>
      <c r="AU110" s="225" t="s">
        <v>81</v>
      </c>
      <c r="AY110" s="18" t="s">
        <v>154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162</v>
      </c>
      <c r="BM110" s="225" t="s">
        <v>1202</v>
      </c>
    </row>
    <row r="111" s="2" customFormat="1">
      <c r="A111" s="39"/>
      <c r="B111" s="40"/>
      <c r="C111" s="41"/>
      <c r="D111" s="227" t="s">
        <v>164</v>
      </c>
      <c r="E111" s="41"/>
      <c r="F111" s="228" t="s">
        <v>1201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81</v>
      </c>
    </row>
    <row r="112" s="2" customFormat="1">
      <c r="A112" s="39"/>
      <c r="B112" s="40"/>
      <c r="C112" s="41"/>
      <c r="D112" s="227" t="s">
        <v>277</v>
      </c>
      <c r="E112" s="41"/>
      <c r="F112" s="256" t="s">
        <v>1203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277</v>
      </c>
      <c r="AU112" s="18" t="s">
        <v>81</v>
      </c>
    </row>
    <row r="113" s="2" customFormat="1" ht="24.15" customHeight="1">
      <c r="A113" s="39"/>
      <c r="B113" s="40"/>
      <c r="C113" s="257" t="s">
        <v>188</v>
      </c>
      <c r="D113" s="257" t="s">
        <v>470</v>
      </c>
      <c r="E113" s="258" t="s">
        <v>1204</v>
      </c>
      <c r="F113" s="259" t="s">
        <v>1205</v>
      </c>
      <c r="G113" s="260" t="s">
        <v>275</v>
      </c>
      <c r="H113" s="261">
        <v>3</v>
      </c>
      <c r="I113" s="262"/>
      <c r="J113" s="263">
        <f>ROUND(I113*H113,2)</f>
        <v>0</v>
      </c>
      <c r="K113" s="259" t="s">
        <v>648</v>
      </c>
      <c r="L113" s="264"/>
      <c r="M113" s="265" t="s">
        <v>19</v>
      </c>
      <c r="N113" s="266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208</v>
      </c>
      <c r="AT113" s="225" t="s">
        <v>470</v>
      </c>
      <c r="AU113" s="225" t="s">
        <v>81</v>
      </c>
      <c r="AY113" s="18" t="s">
        <v>154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162</v>
      </c>
      <c r="BM113" s="225" t="s">
        <v>1206</v>
      </c>
    </row>
    <row r="114" s="2" customFormat="1">
      <c r="A114" s="39"/>
      <c r="B114" s="40"/>
      <c r="C114" s="41"/>
      <c r="D114" s="227" t="s">
        <v>164</v>
      </c>
      <c r="E114" s="41"/>
      <c r="F114" s="228" t="s">
        <v>1205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81</v>
      </c>
    </row>
    <row r="115" s="2" customFormat="1">
      <c r="A115" s="39"/>
      <c r="B115" s="40"/>
      <c r="C115" s="41"/>
      <c r="D115" s="227" t="s">
        <v>277</v>
      </c>
      <c r="E115" s="41"/>
      <c r="F115" s="256" t="s">
        <v>1207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277</v>
      </c>
      <c r="AU115" s="18" t="s">
        <v>81</v>
      </c>
    </row>
    <row r="116" s="2" customFormat="1" ht="24.15" customHeight="1">
      <c r="A116" s="39"/>
      <c r="B116" s="40"/>
      <c r="C116" s="257" t="s">
        <v>155</v>
      </c>
      <c r="D116" s="257" t="s">
        <v>470</v>
      </c>
      <c r="E116" s="258" t="s">
        <v>1208</v>
      </c>
      <c r="F116" s="259" t="s">
        <v>1209</v>
      </c>
      <c r="G116" s="260" t="s">
        <v>275</v>
      </c>
      <c r="H116" s="261">
        <v>1</v>
      </c>
      <c r="I116" s="262"/>
      <c r="J116" s="263">
        <f>ROUND(I116*H116,2)</f>
        <v>0</v>
      </c>
      <c r="K116" s="259" t="s">
        <v>648</v>
      </c>
      <c r="L116" s="264"/>
      <c r="M116" s="265" t="s">
        <v>19</v>
      </c>
      <c r="N116" s="266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208</v>
      </c>
      <c r="AT116" s="225" t="s">
        <v>470</v>
      </c>
      <c r="AU116" s="225" t="s">
        <v>81</v>
      </c>
      <c r="AY116" s="18" t="s">
        <v>154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162</v>
      </c>
      <c r="BM116" s="225" t="s">
        <v>1210</v>
      </c>
    </row>
    <row r="117" s="2" customFormat="1">
      <c r="A117" s="39"/>
      <c r="B117" s="40"/>
      <c r="C117" s="41"/>
      <c r="D117" s="227" t="s">
        <v>164</v>
      </c>
      <c r="E117" s="41"/>
      <c r="F117" s="228" t="s">
        <v>1209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81</v>
      </c>
    </row>
    <row r="118" s="2" customFormat="1">
      <c r="A118" s="39"/>
      <c r="B118" s="40"/>
      <c r="C118" s="41"/>
      <c r="D118" s="227" t="s">
        <v>277</v>
      </c>
      <c r="E118" s="41"/>
      <c r="F118" s="256" t="s">
        <v>1211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277</v>
      </c>
      <c r="AU118" s="18" t="s">
        <v>81</v>
      </c>
    </row>
    <row r="119" s="2" customFormat="1" ht="16.5" customHeight="1">
      <c r="A119" s="39"/>
      <c r="B119" s="40"/>
      <c r="C119" s="257" t="s">
        <v>202</v>
      </c>
      <c r="D119" s="257" t="s">
        <v>470</v>
      </c>
      <c r="E119" s="258" t="s">
        <v>1212</v>
      </c>
      <c r="F119" s="259" t="s">
        <v>1213</v>
      </c>
      <c r="G119" s="260" t="s">
        <v>275</v>
      </c>
      <c r="H119" s="261">
        <v>1</v>
      </c>
      <c r="I119" s="262"/>
      <c r="J119" s="263">
        <f>ROUND(I119*H119,2)</f>
        <v>0</v>
      </c>
      <c r="K119" s="259" t="s">
        <v>648</v>
      </c>
      <c r="L119" s="264"/>
      <c r="M119" s="265" t="s">
        <v>19</v>
      </c>
      <c r="N119" s="266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208</v>
      </c>
      <c r="AT119" s="225" t="s">
        <v>470</v>
      </c>
      <c r="AU119" s="225" t="s">
        <v>81</v>
      </c>
      <c r="AY119" s="18" t="s">
        <v>154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162</v>
      </c>
      <c r="BM119" s="225" t="s">
        <v>1214</v>
      </c>
    </row>
    <row r="120" s="2" customFormat="1">
      <c r="A120" s="39"/>
      <c r="B120" s="40"/>
      <c r="C120" s="41"/>
      <c r="D120" s="227" t="s">
        <v>164</v>
      </c>
      <c r="E120" s="41"/>
      <c r="F120" s="228" t="s">
        <v>1213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81</v>
      </c>
    </row>
    <row r="121" s="2" customFormat="1">
      <c r="A121" s="39"/>
      <c r="B121" s="40"/>
      <c r="C121" s="41"/>
      <c r="D121" s="227" t="s">
        <v>277</v>
      </c>
      <c r="E121" s="41"/>
      <c r="F121" s="256" t="s">
        <v>1215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277</v>
      </c>
      <c r="AU121" s="18" t="s">
        <v>81</v>
      </c>
    </row>
    <row r="122" s="2" customFormat="1" ht="16.5" customHeight="1">
      <c r="A122" s="39"/>
      <c r="B122" s="40"/>
      <c r="C122" s="257" t="s">
        <v>208</v>
      </c>
      <c r="D122" s="257" t="s">
        <v>470</v>
      </c>
      <c r="E122" s="258" t="s">
        <v>1216</v>
      </c>
      <c r="F122" s="259" t="s">
        <v>1217</v>
      </c>
      <c r="G122" s="260" t="s">
        <v>275</v>
      </c>
      <c r="H122" s="261">
        <v>1</v>
      </c>
      <c r="I122" s="262"/>
      <c r="J122" s="263">
        <f>ROUND(I122*H122,2)</f>
        <v>0</v>
      </c>
      <c r="K122" s="259" t="s">
        <v>648</v>
      </c>
      <c r="L122" s="264"/>
      <c r="M122" s="265" t="s">
        <v>19</v>
      </c>
      <c r="N122" s="266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208</v>
      </c>
      <c r="AT122" s="225" t="s">
        <v>470</v>
      </c>
      <c r="AU122" s="225" t="s">
        <v>81</v>
      </c>
      <c r="AY122" s="18" t="s">
        <v>154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162</v>
      </c>
      <c r="BM122" s="225" t="s">
        <v>1218</v>
      </c>
    </row>
    <row r="123" s="2" customFormat="1">
      <c r="A123" s="39"/>
      <c r="B123" s="40"/>
      <c r="C123" s="41"/>
      <c r="D123" s="227" t="s">
        <v>164</v>
      </c>
      <c r="E123" s="41"/>
      <c r="F123" s="228" t="s">
        <v>1217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81</v>
      </c>
    </row>
    <row r="124" s="2" customFormat="1">
      <c r="A124" s="39"/>
      <c r="B124" s="40"/>
      <c r="C124" s="41"/>
      <c r="D124" s="227" t="s">
        <v>277</v>
      </c>
      <c r="E124" s="41"/>
      <c r="F124" s="256" t="s">
        <v>1219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277</v>
      </c>
      <c r="AU124" s="18" t="s">
        <v>81</v>
      </c>
    </row>
    <row r="125" s="2" customFormat="1" ht="16.5" customHeight="1">
      <c r="A125" s="39"/>
      <c r="B125" s="40"/>
      <c r="C125" s="257" t="s">
        <v>214</v>
      </c>
      <c r="D125" s="257" t="s">
        <v>470</v>
      </c>
      <c r="E125" s="258" t="s">
        <v>1220</v>
      </c>
      <c r="F125" s="259" t="s">
        <v>1221</v>
      </c>
      <c r="G125" s="260" t="s">
        <v>275</v>
      </c>
      <c r="H125" s="261">
        <v>1</v>
      </c>
      <c r="I125" s="262"/>
      <c r="J125" s="263">
        <f>ROUND(I125*H125,2)</f>
        <v>0</v>
      </c>
      <c r="K125" s="259" t="s">
        <v>648</v>
      </c>
      <c r="L125" s="264"/>
      <c r="M125" s="265" t="s">
        <v>19</v>
      </c>
      <c r="N125" s="266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208</v>
      </c>
      <c r="AT125" s="225" t="s">
        <v>470</v>
      </c>
      <c r="AU125" s="225" t="s">
        <v>81</v>
      </c>
      <c r="AY125" s="18" t="s">
        <v>154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162</v>
      </c>
      <c r="BM125" s="225" t="s">
        <v>1222</v>
      </c>
    </row>
    <row r="126" s="2" customFormat="1">
      <c r="A126" s="39"/>
      <c r="B126" s="40"/>
      <c r="C126" s="41"/>
      <c r="D126" s="227" t="s">
        <v>164</v>
      </c>
      <c r="E126" s="41"/>
      <c r="F126" s="228" t="s">
        <v>1221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164</v>
      </c>
      <c r="AU126" s="18" t="s">
        <v>81</v>
      </c>
    </row>
    <row r="127" s="2" customFormat="1">
      <c r="A127" s="39"/>
      <c r="B127" s="40"/>
      <c r="C127" s="41"/>
      <c r="D127" s="227" t="s">
        <v>277</v>
      </c>
      <c r="E127" s="41"/>
      <c r="F127" s="256" t="s">
        <v>1223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277</v>
      </c>
      <c r="AU127" s="18" t="s">
        <v>81</v>
      </c>
    </row>
    <row r="128" s="12" customFormat="1" ht="22.8" customHeight="1">
      <c r="A128" s="12"/>
      <c r="B128" s="198"/>
      <c r="C128" s="199"/>
      <c r="D128" s="200" t="s">
        <v>71</v>
      </c>
      <c r="E128" s="212" t="s">
        <v>1224</v>
      </c>
      <c r="F128" s="212" t="s">
        <v>1225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SUM(P129:P137)</f>
        <v>0</v>
      </c>
      <c r="Q128" s="206"/>
      <c r="R128" s="207">
        <f>SUM(R129:R137)</f>
        <v>0</v>
      </c>
      <c r="S128" s="206"/>
      <c r="T128" s="208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79</v>
      </c>
      <c r="AT128" s="210" t="s">
        <v>71</v>
      </c>
      <c r="AU128" s="210" t="s">
        <v>79</v>
      </c>
      <c r="AY128" s="209" t="s">
        <v>154</v>
      </c>
      <c r="BK128" s="211">
        <f>SUM(BK129:BK137)</f>
        <v>0</v>
      </c>
    </row>
    <row r="129" s="2" customFormat="1" ht="24.15" customHeight="1">
      <c r="A129" s="39"/>
      <c r="B129" s="40"/>
      <c r="C129" s="257" t="s">
        <v>220</v>
      </c>
      <c r="D129" s="257" t="s">
        <v>470</v>
      </c>
      <c r="E129" s="258" t="s">
        <v>1226</v>
      </c>
      <c r="F129" s="259" t="s">
        <v>1227</v>
      </c>
      <c r="G129" s="260" t="s">
        <v>275</v>
      </c>
      <c r="H129" s="261">
        <v>2</v>
      </c>
      <c r="I129" s="262"/>
      <c r="J129" s="263">
        <f>ROUND(I129*H129,2)</f>
        <v>0</v>
      </c>
      <c r="K129" s="259" t="s">
        <v>648</v>
      </c>
      <c r="L129" s="264"/>
      <c r="M129" s="265" t="s">
        <v>19</v>
      </c>
      <c r="N129" s="266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208</v>
      </c>
      <c r="AT129" s="225" t="s">
        <v>470</v>
      </c>
      <c r="AU129" s="225" t="s">
        <v>81</v>
      </c>
      <c r="AY129" s="18" t="s">
        <v>154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162</v>
      </c>
      <c r="BM129" s="225" t="s">
        <v>1228</v>
      </c>
    </row>
    <row r="130" s="2" customFormat="1">
      <c r="A130" s="39"/>
      <c r="B130" s="40"/>
      <c r="C130" s="41"/>
      <c r="D130" s="227" t="s">
        <v>164</v>
      </c>
      <c r="E130" s="41"/>
      <c r="F130" s="228" t="s">
        <v>1227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81</v>
      </c>
    </row>
    <row r="131" s="2" customFormat="1">
      <c r="A131" s="39"/>
      <c r="B131" s="40"/>
      <c r="C131" s="41"/>
      <c r="D131" s="227" t="s">
        <v>277</v>
      </c>
      <c r="E131" s="41"/>
      <c r="F131" s="256" t="s">
        <v>1229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277</v>
      </c>
      <c r="AU131" s="18" t="s">
        <v>81</v>
      </c>
    </row>
    <row r="132" s="2" customFormat="1" ht="37.8" customHeight="1">
      <c r="A132" s="39"/>
      <c r="B132" s="40"/>
      <c r="C132" s="257" t="s">
        <v>226</v>
      </c>
      <c r="D132" s="257" t="s">
        <v>470</v>
      </c>
      <c r="E132" s="258" t="s">
        <v>1230</v>
      </c>
      <c r="F132" s="259" t="s">
        <v>1231</v>
      </c>
      <c r="G132" s="260" t="s">
        <v>275</v>
      </c>
      <c r="H132" s="261">
        <v>5</v>
      </c>
      <c r="I132" s="262"/>
      <c r="J132" s="263">
        <f>ROUND(I132*H132,2)</f>
        <v>0</v>
      </c>
      <c r="K132" s="259" t="s">
        <v>648</v>
      </c>
      <c r="L132" s="264"/>
      <c r="M132" s="265" t="s">
        <v>19</v>
      </c>
      <c r="N132" s="266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208</v>
      </c>
      <c r="AT132" s="225" t="s">
        <v>470</v>
      </c>
      <c r="AU132" s="225" t="s">
        <v>81</v>
      </c>
      <c r="AY132" s="18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162</v>
      </c>
      <c r="BM132" s="225" t="s">
        <v>1232</v>
      </c>
    </row>
    <row r="133" s="2" customFormat="1">
      <c r="A133" s="39"/>
      <c r="B133" s="40"/>
      <c r="C133" s="41"/>
      <c r="D133" s="227" t="s">
        <v>164</v>
      </c>
      <c r="E133" s="41"/>
      <c r="F133" s="228" t="s">
        <v>1231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81</v>
      </c>
    </row>
    <row r="134" s="2" customFormat="1">
      <c r="A134" s="39"/>
      <c r="B134" s="40"/>
      <c r="C134" s="41"/>
      <c r="D134" s="227" t="s">
        <v>277</v>
      </c>
      <c r="E134" s="41"/>
      <c r="F134" s="256" t="s">
        <v>1233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277</v>
      </c>
      <c r="AU134" s="18" t="s">
        <v>81</v>
      </c>
    </row>
    <row r="135" s="2" customFormat="1" ht="37.8" customHeight="1">
      <c r="A135" s="39"/>
      <c r="B135" s="40"/>
      <c r="C135" s="257" t="s">
        <v>8</v>
      </c>
      <c r="D135" s="257" t="s">
        <v>470</v>
      </c>
      <c r="E135" s="258" t="s">
        <v>1234</v>
      </c>
      <c r="F135" s="259" t="s">
        <v>1235</v>
      </c>
      <c r="G135" s="260" t="s">
        <v>275</v>
      </c>
      <c r="H135" s="261">
        <v>5</v>
      </c>
      <c r="I135" s="262"/>
      <c r="J135" s="263">
        <f>ROUND(I135*H135,2)</f>
        <v>0</v>
      </c>
      <c r="K135" s="259" t="s">
        <v>648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470</v>
      </c>
      <c r="AU135" s="225" t="s">
        <v>81</v>
      </c>
      <c r="AY135" s="18" t="s">
        <v>154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162</v>
      </c>
      <c r="BM135" s="225" t="s">
        <v>1236</v>
      </c>
    </row>
    <row r="136" s="2" customFormat="1">
      <c r="A136" s="39"/>
      <c r="B136" s="40"/>
      <c r="C136" s="41"/>
      <c r="D136" s="227" t="s">
        <v>164</v>
      </c>
      <c r="E136" s="41"/>
      <c r="F136" s="228" t="s">
        <v>1235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81</v>
      </c>
    </row>
    <row r="137" s="2" customFormat="1">
      <c r="A137" s="39"/>
      <c r="B137" s="40"/>
      <c r="C137" s="41"/>
      <c r="D137" s="227" t="s">
        <v>277</v>
      </c>
      <c r="E137" s="41"/>
      <c r="F137" s="256" t="s">
        <v>1237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277</v>
      </c>
      <c r="AU137" s="18" t="s">
        <v>81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1238</v>
      </c>
      <c r="F138" s="212" t="s">
        <v>1239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SUM(P139:P140)</f>
        <v>0</v>
      </c>
      <c r="Q138" s="206"/>
      <c r="R138" s="207">
        <f>SUM(R139:R140)</f>
        <v>0</v>
      </c>
      <c r="S138" s="206"/>
      <c r="T138" s="208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71</v>
      </c>
      <c r="AU138" s="210" t="s">
        <v>79</v>
      </c>
      <c r="AY138" s="209" t="s">
        <v>154</v>
      </c>
      <c r="BK138" s="211">
        <f>SUM(BK139:BK140)</f>
        <v>0</v>
      </c>
    </row>
    <row r="139" s="2" customFormat="1" ht="16.5" customHeight="1">
      <c r="A139" s="39"/>
      <c r="B139" s="40"/>
      <c r="C139" s="257" t="s">
        <v>238</v>
      </c>
      <c r="D139" s="257" t="s">
        <v>470</v>
      </c>
      <c r="E139" s="258" t="s">
        <v>1240</v>
      </c>
      <c r="F139" s="259" t="s">
        <v>1241</v>
      </c>
      <c r="G139" s="260" t="s">
        <v>265</v>
      </c>
      <c r="H139" s="261">
        <v>10</v>
      </c>
      <c r="I139" s="262"/>
      <c r="J139" s="263">
        <f>ROUND(I139*H139,2)</f>
        <v>0</v>
      </c>
      <c r="K139" s="259" t="s">
        <v>648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470</v>
      </c>
      <c r="AU139" s="225" t="s">
        <v>81</v>
      </c>
      <c r="AY139" s="18" t="s">
        <v>154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162</v>
      </c>
      <c r="BM139" s="225" t="s">
        <v>1242</v>
      </c>
    </row>
    <row r="140" s="2" customFormat="1">
      <c r="A140" s="39"/>
      <c r="B140" s="40"/>
      <c r="C140" s="41"/>
      <c r="D140" s="227" t="s">
        <v>164</v>
      </c>
      <c r="E140" s="41"/>
      <c r="F140" s="228" t="s">
        <v>1241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164</v>
      </c>
      <c r="AU140" s="18" t="s">
        <v>81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1243</v>
      </c>
      <c r="F141" s="212" t="s">
        <v>1244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SUM(P142:P143)</f>
        <v>0</v>
      </c>
      <c r="Q141" s="206"/>
      <c r="R141" s="207">
        <f>SUM(R142:R143)</f>
        <v>0</v>
      </c>
      <c r="S141" s="206"/>
      <c r="T141" s="208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79</v>
      </c>
      <c r="AT141" s="210" t="s">
        <v>71</v>
      </c>
      <c r="AU141" s="210" t="s">
        <v>79</v>
      </c>
      <c r="AY141" s="209" t="s">
        <v>154</v>
      </c>
      <c r="BK141" s="211">
        <f>SUM(BK142:BK143)</f>
        <v>0</v>
      </c>
    </row>
    <row r="142" s="2" customFormat="1" ht="16.5" customHeight="1">
      <c r="A142" s="39"/>
      <c r="B142" s="40"/>
      <c r="C142" s="257" t="s">
        <v>244</v>
      </c>
      <c r="D142" s="257" t="s">
        <v>470</v>
      </c>
      <c r="E142" s="258" t="s">
        <v>1245</v>
      </c>
      <c r="F142" s="259" t="s">
        <v>1246</v>
      </c>
      <c r="G142" s="260" t="s">
        <v>1247</v>
      </c>
      <c r="H142" s="261">
        <v>1</v>
      </c>
      <c r="I142" s="262"/>
      <c r="J142" s="263">
        <f>ROUND(I142*H142,2)</f>
        <v>0</v>
      </c>
      <c r="K142" s="259" t="s">
        <v>19</v>
      </c>
      <c r="L142" s="264"/>
      <c r="M142" s="265" t="s">
        <v>19</v>
      </c>
      <c r="N142" s="266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208</v>
      </c>
      <c r="AT142" s="225" t="s">
        <v>470</v>
      </c>
      <c r="AU142" s="225" t="s">
        <v>81</v>
      </c>
      <c r="AY142" s="18" t="s">
        <v>154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162</v>
      </c>
      <c r="BM142" s="225" t="s">
        <v>1248</v>
      </c>
    </row>
    <row r="143" s="2" customFormat="1">
      <c r="A143" s="39"/>
      <c r="B143" s="40"/>
      <c r="C143" s="41"/>
      <c r="D143" s="227" t="s">
        <v>164</v>
      </c>
      <c r="E143" s="41"/>
      <c r="F143" s="228" t="s">
        <v>1246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81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1249</v>
      </c>
      <c r="F144" s="212" t="s">
        <v>1250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SUM(P145:P149)</f>
        <v>0</v>
      </c>
      <c r="Q144" s="206"/>
      <c r="R144" s="207">
        <f>SUM(R145:R149)</f>
        <v>0</v>
      </c>
      <c r="S144" s="206"/>
      <c r="T144" s="208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79</v>
      </c>
      <c r="AT144" s="210" t="s">
        <v>71</v>
      </c>
      <c r="AU144" s="210" t="s">
        <v>79</v>
      </c>
      <c r="AY144" s="209" t="s">
        <v>154</v>
      </c>
      <c r="BK144" s="211">
        <f>SUM(BK145:BK149)</f>
        <v>0</v>
      </c>
    </row>
    <row r="145" s="2" customFormat="1" ht="21.75" customHeight="1">
      <c r="A145" s="39"/>
      <c r="B145" s="40"/>
      <c r="C145" s="257" t="s">
        <v>250</v>
      </c>
      <c r="D145" s="257" t="s">
        <v>470</v>
      </c>
      <c r="E145" s="258" t="s">
        <v>1251</v>
      </c>
      <c r="F145" s="259" t="s">
        <v>1252</v>
      </c>
      <c r="G145" s="260" t="s">
        <v>275</v>
      </c>
      <c r="H145" s="261">
        <v>1</v>
      </c>
      <c r="I145" s="262"/>
      <c r="J145" s="263">
        <f>ROUND(I145*H145,2)</f>
        <v>0</v>
      </c>
      <c r="K145" s="259" t="s">
        <v>648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470</v>
      </c>
      <c r="AU145" s="225" t="s">
        <v>81</v>
      </c>
      <c r="AY145" s="18" t="s">
        <v>154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162</v>
      </c>
      <c r="BM145" s="225" t="s">
        <v>1253</v>
      </c>
    </row>
    <row r="146" s="2" customFormat="1">
      <c r="A146" s="39"/>
      <c r="B146" s="40"/>
      <c r="C146" s="41"/>
      <c r="D146" s="227" t="s">
        <v>164</v>
      </c>
      <c r="E146" s="41"/>
      <c r="F146" s="228" t="s">
        <v>1254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164</v>
      </c>
      <c r="AU146" s="18" t="s">
        <v>81</v>
      </c>
    </row>
    <row r="147" s="2" customFormat="1" ht="33" customHeight="1">
      <c r="A147" s="39"/>
      <c r="B147" s="40"/>
      <c r="C147" s="257" t="s">
        <v>256</v>
      </c>
      <c r="D147" s="257" t="s">
        <v>470</v>
      </c>
      <c r="E147" s="258" t="s">
        <v>1255</v>
      </c>
      <c r="F147" s="259" t="s">
        <v>1256</v>
      </c>
      <c r="G147" s="260" t="s">
        <v>275</v>
      </c>
      <c r="H147" s="261">
        <v>1</v>
      </c>
      <c r="I147" s="262"/>
      <c r="J147" s="263">
        <f>ROUND(I147*H147,2)</f>
        <v>0</v>
      </c>
      <c r="K147" s="259" t="s">
        <v>648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470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162</v>
      </c>
      <c r="BM147" s="225" t="s">
        <v>1257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1256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>
      <c r="A149" s="39"/>
      <c r="B149" s="40"/>
      <c r="C149" s="41"/>
      <c r="D149" s="227" t="s">
        <v>277</v>
      </c>
      <c r="E149" s="41"/>
      <c r="F149" s="256" t="s">
        <v>1258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277</v>
      </c>
      <c r="AU149" s="18" t="s">
        <v>81</v>
      </c>
    </row>
    <row r="150" s="12" customFormat="1" ht="22.8" customHeight="1">
      <c r="A150" s="12"/>
      <c r="B150" s="198"/>
      <c r="C150" s="199"/>
      <c r="D150" s="200" t="s">
        <v>71</v>
      </c>
      <c r="E150" s="212" t="s">
        <v>1259</v>
      </c>
      <c r="F150" s="212" t="s">
        <v>1260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SUM(P151:P155)</f>
        <v>0</v>
      </c>
      <c r="Q150" s="206"/>
      <c r="R150" s="207">
        <f>SUM(R151:R155)</f>
        <v>0</v>
      </c>
      <c r="S150" s="206"/>
      <c r="T150" s="208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79</v>
      </c>
      <c r="AT150" s="210" t="s">
        <v>71</v>
      </c>
      <c r="AU150" s="210" t="s">
        <v>79</v>
      </c>
      <c r="AY150" s="209" t="s">
        <v>154</v>
      </c>
      <c r="BK150" s="211">
        <f>SUM(BK151:BK155)</f>
        <v>0</v>
      </c>
    </row>
    <row r="151" s="2" customFormat="1" ht="24.15" customHeight="1">
      <c r="A151" s="39"/>
      <c r="B151" s="40"/>
      <c r="C151" s="257" t="s">
        <v>262</v>
      </c>
      <c r="D151" s="257" t="s">
        <v>470</v>
      </c>
      <c r="E151" s="258" t="s">
        <v>1261</v>
      </c>
      <c r="F151" s="259" t="s">
        <v>1262</v>
      </c>
      <c r="G151" s="260" t="s">
        <v>1247</v>
      </c>
      <c r="H151" s="261">
        <v>2</v>
      </c>
      <c r="I151" s="262"/>
      <c r="J151" s="263">
        <f>ROUND(I151*H151,2)</f>
        <v>0</v>
      </c>
      <c r="K151" s="259" t="s">
        <v>648</v>
      </c>
      <c r="L151" s="264"/>
      <c r="M151" s="265" t="s">
        <v>19</v>
      </c>
      <c r="N151" s="266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208</v>
      </c>
      <c r="AT151" s="225" t="s">
        <v>470</v>
      </c>
      <c r="AU151" s="225" t="s">
        <v>81</v>
      </c>
      <c r="AY151" s="18" t="s">
        <v>154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162</v>
      </c>
      <c r="BM151" s="225" t="s">
        <v>1263</v>
      </c>
    </row>
    <row r="152" s="2" customFormat="1">
      <c r="A152" s="39"/>
      <c r="B152" s="40"/>
      <c r="C152" s="41"/>
      <c r="D152" s="227" t="s">
        <v>164</v>
      </c>
      <c r="E152" s="41"/>
      <c r="F152" s="228" t="s">
        <v>1262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81</v>
      </c>
    </row>
    <row r="153" s="2" customFormat="1">
      <c r="A153" s="39"/>
      <c r="B153" s="40"/>
      <c r="C153" s="41"/>
      <c r="D153" s="227" t="s">
        <v>277</v>
      </c>
      <c r="E153" s="41"/>
      <c r="F153" s="256" t="s">
        <v>1264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277</v>
      </c>
      <c r="AU153" s="18" t="s">
        <v>81</v>
      </c>
    </row>
    <row r="154" s="2" customFormat="1" ht="16.5" customHeight="1">
      <c r="A154" s="39"/>
      <c r="B154" s="40"/>
      <c r="C154" s="257" t="s">
        <v>272</v>
      </c>
      <c r="D154" s="257" t="s">
        <v>470</v>
      </c>
      <c r="E154" s="258" t="s">
        <v>1265</v>
      </c>
      <c r="F154" s="259" t="s">
        <v>1266</v>
      </c>
      <c r="G154" s="260" t="s">
        <v>1247</v>
      </c>
      <c r="H154" s="261">
        <v>2</v>
      </c>
      <c r="I154" s="262"/>
      <c r="J154" s="263">
        <f>ROUND(I154*H154,2)</f>
        <v>0</v>
      </c>
      <c r="K154" s="259" t="s">
        <v>648</v>
      </c>
      <c r="L154" s="264"/>
      <c r="M154" s="265" t="s">
        <v>19</v>
      </c>
      <c r="N154" s="266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208</v>
      </c>
      <c r="AT154" s="225" t="s">
        <v>470</v>
      </c>
      <c r="AU154" s="225" t="s">
        <v>81</v>
      </c>
      <c r="AY154" s="18" t="s">
        <v>154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162</v>
      </c>
      <c r="BM154" s="225" t="s">
        <v>1267</v>
      </c>
    </row>
    <row r="155" s="2" customFormat="1">
      <c r="A155" s="39"/>
      <c r="B155" s="40"/>
      <c r="C155" s="41"/>
      <c r="D155" s="227" t="s">
        <v>164</v>
      </c>
      <c r="E155" s="41"/>
      <c r="F155" s="228" t="s">
        <v>1266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164</v>
      </c>
      <c r="AU155" s="18" t="s">
        <v>81</v>
      </c>
    </row>
    <row r="156" s="12" customFormat="1" ht="22.8" customHeight="1">
      <c r="A156" s="12"/>
      <c r="B156" s="198"/>
      <c r="C156" s="199"/>
      <c r="D156" s="200" t="s">
        <v>71</v>
      </c>
      <c r="E156" s="212" t="s">
        <v>1268</v>
      </c>
      <c r="F156" s="212" t="s">
        <v>1269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SUM(P157:P164)</f>
        <v>0</v>
      </c>
      <c r="Q156" s="206"/>
      <c r="R156" s="207">
        <f>SUM(R157:R164)</f>
        <v>0</v>
      </c>
      <c r="S156" s="206"/>
      <c r="T156" s="208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71</v>
      </c>
      <c r="AU156" s="210" t="s">
        <v>79</v>
      </c>
      <c r="AY156" s="209" t="s">
        <v>154</v>
      </c>
      <c r="BK156" s="211">
        <f>SUM(BK157:BK164)</f>
        <v>0</v>
      </c>
    </row>
    <row r="157" s="2" customFormat="1" ht="16.5" customHeight="1">
      <c r="A157" s="39"/>
      <c r="B157" s="40"/>
      <c r="C157" s="214" t="s">
        <v>279</v>
      </c>
      <c r="D157" s="214" t="s">
        <v>157</v>
      </c>
      <c r="E157" s="215" t="s">
        <v>1270</v>
      </c>
      <c r="F157" s="216" t="s">
        <v>1271</v>
      </c>
      <c r="G157" s="217" t="s">
        <v>265</v>
      </c>
      <c r="H157" s="218">
        <v>305</v>
      </c>
      <c r="I157" s="219"/>
      <c r="J157" s="220">
        <f>ROUND(I157*H157,2)</f>
        <v>0</v>
      </c>
      <c r="K157" s="216" t="s">
        <v>648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162</v>
      </c>
      <c r="AT157" s="225" t="s">
        <v>157</v>
      </c>
      <c r="AU157" s="225" t="s">
        <v>81</v>
      </c>
      <c r="AY157" s="18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162</v>
      </c>
      <c r="BM157" s="225" t="s">
        <v>1272</v>
      </c>
    </row>
    <row r="158" s="2" customFormat="1">
      <c r="A158" s="39"/>
      <c r="B158" s="40"/>
      <c r="C158" s="41"/>
      <c r="D158" s="227" t="s">
        <v>164</v>
      </c>
      <c r="E158" s="41"/>
      <c r="F158" s="228" t="s">
        <v>1271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81</v>
      </c>
    </row>
    <row r="159" s="2" customFormat="1" ht="21.75" customHeight="1">
      <c r="A159" s="39"/>
      <c r="B159" s="40"/>
      <c r="C159" s="214" t="s">
        <v>289</v>
      </c>
      <c r="D159" s="214" t="s">
        <v>157</v>
      </c>
      <c r="E159" s="215" t="s">
        <v>1273</v>
      </c>
      <c r="F159" s="216" t="s">
        <v>1274</v>
      </c>
      <c r="G159" s="217" t="s">
        <v>1247</v>
      </c>
      <c r="H159" s="218">
        <v>1</v>
      </c>
      <c r="I159" s="219"/>
      <c r="J159" s="220">
        <f>ROUND(I159*H159,2)</f>
        <v>0</v>
      </c>
      <c r="K159" s="216" t="s">
        <v>648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162</v>
      </c>
      <c r="AT159" s="225" t="s">
        <v>157</v>
      </c>
      <c r="AU159" s="225" t="s">
        <v>81</v>
      </c>
      <c r="AY159" s="18" t="s">
        <v>154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162</v>
      </c>
      <c r="BM159" s="225" t="s">
        <v>1275</v>
      </c>
    </row>
    <row r="160" s="2" customFormat="1">
      <c r="A160" s="39"/>
      <c r="B160" s="40"/>
      <c r="C160" s="41"/>
      <c r="D160" s="227" t="s">
        <v>164</v>
      </c>
      <c r="E160" s="41"/>
      <c r="F160" s="228" t="s">
        <v>1274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164</v>
      </c>
      <c r="AU160" s="18" t="s">
        <v>81</v>
      </c>
    </row>
    <row r="161" s="2" customFormat="1" ht="16.5" customHeight="1">
      <c r="A161" s="39"/>
      <c r="B161" s="40"/>
      <c r="C161" s="214" t="s">
        <v>7</v>
      </c>
      <c r="D161" s="214" t="s">
        <v>157</v>
      </c>
      <c r="E161" s="215" t="s">
        <v>1276</v>
      </c>
      <c r="F161" s="216" t="s">
        <v>1277</v>
      </c>
      <c r="G161" s="217" t="s">
        <v>1247</v>
      </c>
      <c r="H161" s="218">
        <v>1</v>
      </c>
      <c r="I161" s="219"/>
      <c r="J161" s="220">
        <f>ROUND(I161*H161,2)</f>
        <v>0</v>
      </c>
      <c r="K161" s="216" t="s">
        <v>648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162</v>
      </c>
      <c r="AT161" s="225" t="s">
        <v>157</v>
      </c>
      <c r="AU161" s="225" t="s">
        <v>81</v>
      </c>
      <c r="AY161" s="18" t="s">
        <v>154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162</v>
      </c>
      <c r="BM161" s="225" t="s">
        <v>1278</v>
      </c>
    </row>
    <row r="162" s="2" customFormat="1">
      <c r="A162" s="39"/>
      <c r="B162" s="40"/>
      <c r="C162" s="41"/>
      <c r="D162" s="227" t="s">
        <v>164</v>
      </c>
      <c r="E162" s="41"/>
      <c r="F162" s="228" t="s">
        <v>1277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164</v>
      </c>
      <c r="AU162" s="18" t="s">
        <v>81</v>
      </c>
    </row>
    <row r="163" s="2" customFormat="1" ht="16.5" customHeight="1">
      <c r="A163" s="39"/>
      <c r="B163" s="40"/>
      <c r="C163" s="214" t="s">
        <v>300</v>
      </c>
      <c r="D163" s="214" t="s">
        <v>157</v>
      </c>
      <c r="E163" s="215" t="s">
        <v>1279</v>
      </c>
      <c r="F163" s="216" t="s">
        <v>1280</v>
      </c>
      <c r="G163" s="217" t="s">
        <v>1247</v>
      </c>
      <c r="H163" s="218">
        <v>1</v>
      </c>
      <c r="I163" s="219"/>
      <c r="J163" s="220">
        <f>ROUND(I163*H163,2)</f>
        <v>0</v>
      </c>
      <c r="K163" s="216" t="s">
        <v>648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162</v>
      </c>
      <c r="AT163" s="225" t="s">
        <v>157</v>
      </c>
      <c r="AU163" s="225" t="s">
        <v>81</v>
      </c>
      <c r="AY163" s="18" t="s">
        <v>154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162</v>
      </c>
      <c r="BM163" s="225" t="s">
        <v>1281</v>
      </c>
    </row>
    <row r="164" s="2" customFormat="1">
      <c r="A164" s="39"/>
      <c r="B164" s="40"/>
      <c r="C164" s="41"/>
      <c r="D164" s="227" t="s">
        <v>164</v>
      </c>
      <c r="E164" s="41"/>
      <c r="F164" s="228" t="s">
        <v>1280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164</v>
      </c>
      <c r="AU164" s="18" t="s">
        <v>81</v>
      </c>
    </row>
    <row r="165" s="12" customFormat="1" ht="22.8" customHeight="1">
      <c r="A165" s="12"/>
      <c r="B165" s="198"/>
      <c r="C165" s="199"/>
      <c r="D165" s="200" t="s">
        <v>71</v>
      </c>
      <c r="E165" s="212" t="s">
        <v>1243</v>
      </c>
      <c r="F165" s="212" t="s">
        <v>1244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SUM(P166:P171)</f>
        <v>0</v>
      </c>
      <c r="Q165" s="206"/>
      <c r="R165" s="207">
        <f>SUM(R166:R171)</f>
        <v>0</v>
      </c>
      <c r="S165" s="206"/>
      <c r="T165" s="208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79</v>
      </c>
      <c r="AT165" s="210" t="s">
        <v>71</v>
      </c>
      <c r="AU165" s="210" t="s">
        <v>79</v>
      </c>
      <c r="AY165" s="209" t="s">
        <v>154</v>
      </c>
      <c r="BK165" s="211">
        <f>SUM(BK166:BK171)</f>
        <v>0</v>
      </c>
    </row>
    <row r="166" s="2" customFormat="1" ht="24.15" customHeight="1">
      <c r="A166" s="39"/>
      <c r="B166" s="40"/>
      <c r="C166" s="214" t="s">
        <v>305</v>
      </c>
      <c r="D166" s="214" t="s">
        <v>157</v>
      </c>
      <c r="E166" s="215" t="s">
        <v>1282</v>
      </c>
      <c r="F166" s="216" t="s">
        <v>1283</v>
      </c>
      <c r="G166" s="217" t="s">
        <v>1247</v>
      </c>
      <c r="H166" s="218">
        <v>2</v>
      </c>
      <c r="I166" s="219"/>
      <c r="J166" s="220">
        <f>ROUND(I166*H166,2)</f>
        <v>0</v>
      </c>
      <c r="K166" s="216" t="s">
        <v>648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162</v>
      </c>
      <c r="AT166" s="225" t="s">
        <v>157</v>
      </c>
      <c r="AU166" s="225" t="s">
        <v>81</v>
      </c>
      <c r="AY166" s="18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162</v>
      </c>
      <c r="BM166" s="225" t="s">
        <v>1284</v>
      </c>
    </row>
    <row r="167" s="2" customFormat="1">
      <c r="A167" s="39"/>
      <c r="B167" s="40"/>
      <c r="C167" s="41"/>
      <c r="D167" s="227" t="s">
        <v>164</v>
      </c>
      <c r="E167" s="41"/>
      <c r="F167" s="228" t="s">
        <v>1283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164</v>
      </c>
      <c r="AU167" s="18" t="s">
        <v>81</v>
      </c>
    </row>
    <row r="168" s="2" customFormat="1" ht="24.15" customHeight="1">
      <c r="A168" s="39"/>
      <c r="B168" s="40"/>
      <c r="C168" s="214" t="s">
        <v>312</v>
      </c>
      <c r="D168" s="214" t="s">
        <v>157</v>
      </c>
      <c r="E168" s="215" t="s">
        <v>1285</v>
      </c>
      <c r="F168" s="216" t="s">
        <v>1286</v>
      </c>
      <c r="G168" s="217" t="s">
        <v>1247</v>
      </c>
      <c r="H168" s="218">
        <v>2</v>
      </c>
      <c r="I168" s="219"/>
      <c r="J168" s="220">
        <f>ROUND(I168*H168,2)</f>
        <v>0</v>
      </c>
      <c r="K168" s="216" t="s">
        <v>648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162</v>
      </c>
      <c r="AT168" s="225" t="s">
        <v>157</v>
      </c>
      <c r="AU168" s="225" t="s">
        <v>81</v>
      </c>
      <c r="AY168" s="18" t="s">
        <v>154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162</v>
      </c>
      <c r="BM168" s="225" t="s">
        <v>1287</v>
      </c>
    </row>
    <row r="169" s="2" customFormat="1">
      <c r="A169" s="39"/>
      <c r="B169" s="40"/>
      <c r="C169" s="41"/>
      <c r="D169" s="227" t="s">
        <v>164</v>
      </c>
      <c r="E169" s="41"/>
      <c r="F169" s="228" t="s">
        <v>1286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164</v>
      </c>
      <c r="AU169" s="18" t="s">
        <v>81</v>
      </c>
    </row>
    <row r="170" s="2" customFormat="1" ht="16.5" customHeight="1">
      <c r="A170" s="39"/>
      <c r="B170" s="40"/>
      <c r="C170" s="214" t="s">
        <v>318</v>
      </c>
      <c r="D170" s="214" t="s">
        <v>157</v>
      </c>
      <c r="E170" s="215" t="s">
        <v>1288</v>
      </c>
      <c r="F170" s="216" t="s">
        <v>1289</v>
      </c>
      <c r="G170" s="217" t="s">
        <v>275</v>
      </c>
      <c r="H170" s="218">
        <v>1</v>
      </c>
      <c r="I170" s="219"/>
      <c r="J170" s="220">
        <f>ROUND(I170*H170,2)</f>
        <v>0</v>
      </c>
      <c r="K170" s="216" t="s">
        <v>648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162</v>
      </c>
      <c r="AT170" s="225" t="s">
        <v>157</v>
      </c>
      <c r="AU170" s="225" t="s">
        <v>81</v>
      </c>
      <c r="AY170" s="18" t="s">
        <v>154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162</v>
      </c>
      <c r="BM170" s="225" t="s">
        <v>1290</v>
      </c>
    </row>
    <row r="171" s="2" customFormat="1">
      <c r="A171" s="39"/>
      <c r="B171" s="40"/>
      <c r="C171" s="41"/>
      <c r="D171" s="227" t="s">
        <v>164</v>
      </c>
      <c r="E171" s="41"/>
      <c r="F171" s="228" t="s">
        <v>1289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164</v>
      </c>
      <c r="AU171" s="18" t="s">
        <v>81</v>
      </c>
    </row>
    <row r="172" s="12" customFormat="1" ht="22.8" customHeight="1">
      <c r="A172" s="12"/>
      <c r="B172" s="198"/>
      <c r="C172" s="199"/>
      <c r="D172" s="200" t="s">
        <v>71</v>
      </c>
      <c r="E172" s="212" t="s">
        <v>1291</v>
      </c>
      <c r="F172" s="212" t="s">
        <v>1292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SUM(P173:P180)</f>
        <v>0</v>
      </c>
      <c r="Q172" s="206"/>
      <c r="R172" s="207">
        <f>SUM(R173:R180)</f>
        <v>0</v>
      </c>
      <c r="S172" s="206"/>
      <c r="T172" s="208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79</v>
      </c>
      <c r="AT172" s="210" t="s">
        <v>71</v>
      </c>
      <c r="AU172" s="210" t="s">
        <v>79</v>
      </c>
      <c r="AY172" s="209" t="s">
        <v>154</v>
      </c>
      <c r="BK172" s="211">
        <f>SUM(BK173:BK180)</f>
        <v>0</v>
      </c>
    </row>
    <row r="173" s="2" customFormat="1" ht="16.5" customHeight="1">
      <c r="A173" s="39"/>
      <c r="B173" s="40"/>
      <c r="C173" s="214" t="s">
        <v>324</v>
      </c>
      <c r="D173" s="214" t="s">
        <v>157</v>
      </c>
      <c r="E173" s="215" t="s">
        <v>1293</v>
      </c>
      <c r="F173" s="216" t="s">
        <v>1294</v>
      </c>
      <c r="G173" s="217" t="s">
        <v>275</v>
      </c>
      <c r="H173" s="218">
        <v>5</v>
      </c>
      <c r="I173" s="219"/>
      <c r="J173" s="220">
        <f>ROUND(I173*H173,2)</f>
        <v>0</v>
      </c>
      <c r="K173" s="216" t="s">
        <v>648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162</v>
      </c>
      <c r="AT173" s="225" t="s">
        <v>157</v>
      </c>
      <c r="AU173" s="225" t="s">
        <v>81</v>
      </c>
      <c r="AY173" s="18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162</v>
      </c>
      <c r="BM173" s="225" t="s">
        <v>1295</v>
      </c>
    </row>
    <row r="174" s="2" customFormat="1">
      <c r="A174" s="39"/>
      <c r="B174" s="40"/>
      <c r="C174" s="41"/>
      <c r="D174" s="227" t="s">
        <v>164</v>
      </c>
      <c r="E174" s="41"/>
      <c r="F174" s="228" t="s">
        <v>1294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164</v>
      </c>
      <c r="AU174" s="18" t="s">
        <v>81</v>
      </c>
    </row>
    <row r="175" s="2" customFormat="1" ht="16.5" customHeight="1">
      <c r="A175" s="39"/>
      <c r="B175" s="40"/>
      <c r="C175" s="214" t="s">
        <v>330</v>
      </c>
      <c r="D175" s="214" t="s">
        <v>157</v>
      </c>
      <c r="E175" s="215" t="s">
        <v>1296</v>
      </c>
      <c r="F175" s="216" t="s">
        <v>1297</v>
      </c>
      <c r="G175" s="217" t="s">
        <v>1247</v>
      </c>
      <c r="H175" s="218">
        <v>1</v>
      </c>
      <c r="I175" s="219"/>
      <c r="J175" s="220">
        <f>ROUND(I175*H175,2)</f>
        <v>0</v>
      </c>
      <c r="K175" s="216" t="s">
        <v>648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162</v>
      </c>
      <c r="AT175" s="225" t="s">
        <v>157</v>
      </c>
      <c r="AU175" s="225" t="s">
        <v>81</v>
      </c>
      <c r="AY175" s="18" t="s">
        <v>154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162</v>
      </c>
      <c r="BM175" s="225" t="s">
        <v>1298</v>
      </c>
    </row>
    <row r="176" s="2" customFormat="1">
      <c r="A176" s="39"/>
      <c r="B176" s="40"/>
      <c r="C176" s="41"/>
      <c r="D176" s="227" t="s">
        <v>164</v>
      </c>
      <c r="E176" s="41"/>
      <c r="F176" s="228" t="s">
        <v>1297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164</v>
      </c>
      <c r="AU176" s="18" t="s">
        <v>81</v>
      </c>
    </row>
    <row r="177" s="2" customFormat="1" ht="16.5" customHeight="1">
      <c r="A177" s="39"/>
      <c r="B177" s="40"/>
      <c r="C177" s="214" t="s">
        <v>337</v>
      </c>
      <c r="D177" s="214" t="s">
        <v>157</v>
      </c>
      <c r="E177" s="215" t="s">
        <v>1299</v>
      </c>
      <c r="F177" s="216" t="s">
        <v>1300</v>
      </c>
      <c r="G177" s="217" t="s">
        <v>275</v>
      </c>
      <c r="H177" s="218">
        <v>5</v>
      </c>
      <c r="I177" s="219"/>
      <c r="J177" s="220">
        <f>ROUND(I177*H177,2)</f>
        <v>0</v>
      </c>
      <c r="K177" s="216" t="s">
        <v>648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162</v>
      </c>
      <c r="AT177" s="225" t="s">
        <v>157</v>
      </c>
      <c r="AU177" s="225" t="s">
        <v>81</v>
      </c>
      <c r="AY177" s="18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162</v>
      </c>
      <c r="BM177" s="225" t="s">
        <v>1301</v>
      </c>
    </row>
    <row r="178" s="2" customFormat="1">
      <c r="A178" s="39"/>
      <c r="B178" s="40"/>
      <c r="C178" s="41"/>
      <c r="D178" s="227" t="s">
        <v>164</v>
      </c>
      <c r="E178" s="41"/>
      <c r="F178" s="228" t="s">
        <v>1300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164</v>
      </c>
      <c r="AU178" s="18" t="s">
        <v>81</v>
      </c>
    </row>
    <row r="179" s="2" customFormat="1" ht="16.5" customHeight="1">
      <c r="A179" s="39"/>
      <c r="B179" s="40"/>
      <c r="C179" s="214" t="s">
        <v>344</v>
      </c>
      <c r="D179" s="214" t="s">
        <v>157</v>
      </c>
      <c r="E179" s="215" t="s">
        <v>1302</v>
      </c>
      <c r="F179" s="216" t="s">
        <v>1303</v>
      </c>
      <c r="G179" s="217" t="s">
        <v>275</v>
      </c>
      <c r="H179" s="218">
        <v>3</v>
      </c>
      <c r="I179" s="219"/>
      <c r="J179" s="220">
        <f>ROUND(I179*H179,2)</f>
        <v>0</v>
      </c>
      <c r="K179" s="216" t="s">
        <v>648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162</v>
      </c>
      <c r="AT179" s="225" t="s">
        <v>157</v>
      </c>
      <c r="AU179" s="225" t="s">
        <v>81</v>
      </c>
      <c r="AY179" s="18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162</v>
      </c>
      <c r="BM179" s="225" t="s">
        <v>1304</v>
      </c>
    </row>
    <row r="180" s="2" customFormat="1">
      <c r="A180" s="39"/>
      <c r="B180" s="40"/>
      <c r="C180" s="41"/>
      <c r="D180" s="227" t="s">
        <v>164</v>
      </c>
      <c r="E180" s="41"/>
      <c r="F180" s="228" t="s">
        <v>1303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164</v>
      </c>
      <c r="AU180" s="18" t="s">
        <v>81</v>
      </c>
    </row>
    <row r="181" s="12" customFormat="1" ht="22.8" customHeight="1">
      <c r="A181" s="12"/>
      <c r="B181" s="198"/>
      <c r="C181" s="199"/>
      <c r="D181" s="200" t="s">
        <v>71</v>
      </c>
      <c r="E181" s="212" t="s">
        <v>1305</v>
      </c>
      <c r="F181" s="212" t="s">
        <v>1306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SUM(P182:P183)</f>
        <v>0</v>
      </c>
      <c r="Q181" s="206"/>
      <c r="R181" s="207">
        <f>SUM(R182:R183)</f>
        <v>0</v>
      </c>
      <c r="S181" s="206"/>
      <c r="T181" s="20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71</v>
      </c>
      <c r="AU181" s="210" t="s">
        <v>79</v>
      </c>
      <c r="AY181" s="209" t="s">
        <v>154</v>
      </c>
      <c r="BK181" s="211">
        <f>SUM(BK182:BK183)</f>
        <v>0</v>
      </c>
    </row>
    <row r="182" s="2" customFormat="1" ht="16.5" customHeight="1">
      <c r="A182" s="39"/>
      <c r="B182" s="40"/>
      <c r="C182" s="214" t="s">
        <v>353</v>
      </c>
      <c r="D182" s="214" t="s">
        <v>157</v>
      </c>
      <c r="E182" s="215" t="s">
        <v>1307</v>
      </c>
      <c r="F182" s="216" t="s">
        <v>1308</v>
      </c>
      <c r="G182" s="217" t="s">
        <v>1247</v>
      </c>
      <c r="H182" s="218">
        <v>1</v>
      </c>
      <c r="I182" s="219"/>
      <c r="J182" s="220">
        <f>ROUND(I182*H182,2)</f>
        <v>0</v>
      </c>
      <c r="K182" s="216" t="s">
        <v>648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162</v>
      </c>
      <c r="AT182" s="225" t="s">
        <v>157</v>
      </c>
      <c r="AU182" s="225" t="s">
        <v>81</v>
      </c>
      <c r="AY182" s="18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162</v>
      </c>
      <c r="BM182" s="225" t="s">
        <v>1309</v>
      </c>
    </row>
    <row r="183" s="2" customFormat="1">
      <c r="A183" s="39"/>
      <c r="B183" s="40"/>
      <c r="C183" s="41"/>
      <c r="D183" s="227" t="s">
        <v>164</v>
      </c>
      <c r="E183" s="41"/>
      <c r="F183" s="228" t="s">
        <v>1308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164</v>
      </c>
      <c r="AU183" s="18" t="s">
        <v>81</v>
      </c>
    </row>
    <row r="184" s="12" customFormat="1" ht="22.8" customHeight="1">
      <c r="A184" s="12"/>
      <c r="B184" s="198"/>
      <c r="C184" s="199"/>
      <c r="D184" s="200" t="s">
        <v>71</v>
      </c>
      <c r="E184" s="212" t="s">
        <v>1310</v>
      </c>
      <c r="F184" s="212" t="s">
        <v>1311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SUM(P185:P194)</f>
        <v>0</v>
      </c>
      <c r="Q184" s="206"/>
      <c r="R184" s="207">
        <f>SUM(R185:R194)</f>
        <v>0</v>
      </c>
      <c r="S184" s="206"/>
      <c r="T184" s="208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79</v>
      </c>
      <c r="AT184" s="210" t="s">
        <v>71</v>
      </c>
      <c r="AU184" s="210" t="s">
        <v>79</v>
      </c>
      <c r="AY184" s="209" t="s">
        <v>154</v>
      </c>
      <c r="BK184" s="211">
        <f>SUM(BK185:BK194)</f>
        <v>0</v>
      </c>
    </row>
    <row r="185" s="2" customFormat="1" ht="16.5" customHeight="1">
      <c r="A185" s="39"/>
      <c r="B185" s="40"/>
      <c r="C185" s="214" t="s">
        <v>360</v>
      </c>
      <c r="D185" s="214" t="s">
        <v>157</v>
      </c>
      <c r="E185" s="215" t="s">
        <v>1312</v>
      </c>
      <c r="F185" s="216" t="s">
        <v>1313</v>
      </c>
      <c r="G185" s="217" t="s">
        <v>275</v>
      </c>
      <c r="H185" s="218">
        <v>1</v>
      </c>
      <c r="I185" s="219"/>
      <c r="J185" s="220">
        <f>ROUND(I185*H185,2)</f>
        <v>0</v>
      </c>
      <c r="K185" s="216" t="s">
        <v>648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162</v>
      </c>
      <c r="AT185" s="225" t="s">
        <v>157</v>
      </c>
      <c r="AU185" s="225" t="s">
        <v>81</v>
      </c>
      <c r="AY185" s="18" t="s">
        <v>154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162</v>
      </c>
      <c r="BM185" s="225" t="s">
        <v>1314</v>
      </c>
    </row>
    <row r="186" s="2" customFormat="1">
      <c r="A186" s="39"/>
      <c r="B186" s="40"/>
      <c r="C186" s="41"/>
      <c r="D186" s="227" t="s">
        <v>164</v>
      </c>
      <c r="E186" s="41"/>
      <c r="F186" s="228" t="s">
        <v>1313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164</v>
      </c>
      <c r="AU186" s="18" t="s">
        <v>81</v>
      </c>
    </row>
    <row r="187" s="2" customFormat="1" ht="16.5" customHeight="1">
      <c r="A187" s="39"/>
      <c r="B187" s="40"/>
      <c r="C187" s="214" t="s">
        <v>366</v>
      </c>
      <c r="D187" s="214" t="s">
        <v>157</v>
      </c>
      <c r="E187" s="215" t="s">
        <v>1315</v>
      </c>
      <c r="F187" s="216" t="s">
        <v>1316</v>
      </c>
      <c r="G187" s="217" t="s">
        <v>275</v>
      </c>
      <c r="H187" s="218">
        <v>1</v>
      </c>
      <c r="I187" s="219"/>
      <c r="J187" s="220">
        <f>ROUND(I187*H187,2)</f>
        <v>0</v>
      </c>
      <c r="K187" s="216" t="s">
        <v>648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162</v>
      </c>
      <c r="AT187" s="225" t="s">
        <v>157</v>
      </c>
      <c r="AU187" s="225" t="s">
        <v>81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162</v>
      </c>
      <c r="BM187" s="225" t="s">
        <v>1317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1316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81</v>
      </c>
    </row>
    <row r="189" s="2" customFormat="1" ht="16.5" customHeight="1">
      <c r="A189" s="39"/>
      <c r="B189" s="40"/>
      <c r="C189" s="214" t="s">
        <v>373</v>
      </c>
      <c r="D189" s="214" t="s">
        <v>157</v>
      </c>
      <c r="E189" s="215" t="s">
        <v>1318</v>
      </c>
      <c r="F189" s="216" t="s">
        <v>1319</v>
      </c>
      <c r="G189" s="217" t="s">
        <v>1247</v>
      </c>
      <c r="H189" s="218">
        <v>1</v>
      </c>
      <c r="I189" s="219"/>
      <c r="J189" s="220">
        <f>ROUND(I189*H189,2)</f>
        <v>0</v>
      </c>
      <c r="K189" s="216" t="s">
        <v>648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162</v>
      </c>
      <c r="AT189" s="225" t="s">
        <v>157</v>
      </c>
      <c r="AU189" s="225" t="s">
        <v>81</v>
      </c>
      <c r="AY189" s="18" t="s">
        <v>154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162</v>
      </c>
      <c r="BM189" s="225" t="s">
        <v>1320</v>
      </c>
    </row>
    <row r="190" s="2" customFormat="1">
      <c r="A190" s="39"/>
      <c r="B190" s="40"/>
      <c r="C190" s="41"/>
      <c r="D190" s="227" t="s">
        <v>164</v>
      </c>
      <c r="E190" s="41"/>
      <c r="F190" s="228" t="s">
        <v>1319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164</v>
      </c>
      <c r="AU190" s="18" t="s">
        <v>81</v>
      </c>
    </row>
    <row r="191" s="2" customFormat="1" ht="16.5" customHeight="1">
      <c r="A191" s="39"/>
      <c r="B191" s="40"/>
      <c r="C191" s="214" t="s">
        <v>379</v>
      </c>
      <c r="D191" s="214" t="s">
        <v>157</v>
      </c>
      <c r="E191" s="215" t="s">
        <v>1321</v>
      </c>
      <c r="F191" s="216" t="s">
        <v>1322</v>
      </c>
      <c r="G191" s="217" t="s">
        <v>275</v>
      </c>
      <c r="H191" s="218">
        <v>1</v>
      </c>
      <c r="I191" s="219"/>
      <c r="J191" s="220">
        <f>ROUND(I191*H191,2)</f>
        <v>0</v>
      </c>
      <c r="K191" s="216" t="s">
        <v>648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162</v>
      </c>
      <c r="AT191" s="225" t="s">
        <v>157</v>
      </c>
      <c r="AU191" s="225" t="s">
        <v>81</v>
      </c>
      <c r="AY191" s="18" t="s">
        <v>154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162</v>
      </c>
      <c r="BM191" s="225" t="s">
        <v>1323</v>
      </c>
    </row>
    <row r="192" s="2" customFormat="1">
      <c r="A192" s="39"/>
      <c r="B192" s="40"/>
      <c r="C192" s="41"/>
      <c r="D192" s="227" t="s">
        <v>164</v>
      </c>
      <c r="E192" s="41"/>
      <c r="F192" s="228" t="s">
        <v>1322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164</v>
      </c>
      <c r="AU192" s="18" t="s">
        <v>81</v>
      </c>
    </row>
    <row r="193" s="2" customFormat="1" ht="16.5" customHeight="1">
      <c r="A193" s="39"/>
      <c r="B193" s="40"/>
      <c r="C193" s="214" t="s">
        <v>386</v>
      </c>
      <c r="D193" s="214" t="s">
        <v>157</v>
      </c>
      <c r="E193" s="215" t="s">
        <v>1324</v>
      </c>
      <c r="F193" s="216" t="s">
        <v>1325</v>
      </c>
      <c r="G193" s="217" t="s">
        <v>275</v>
      </c>
      <c r="H193" s="218">
        <v>1</v>
      </c>
      <c r="I193" s="219"/>
      <c r="J193" s="220">
        <f>ROUND(I193*H193,2)</f>
        <v>0</v>
      </c>
      <c r="K193" s="216" t="s">
        <v>648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162</v>
      </c>
      <c r="AT193" s="225" t="s">
        <v>157</v>
      </c>
      <c r="AU193" s="225" t="s">
        <v>81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162</v>
      </c>
      <c r="BM193" s="225" t="s">
        <v>1326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1325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81</v>
      </c>
    </row>
    <row r="195" s="12" customFormat="1" ht="22.8" customHeight="1">
      <c r="A195" s="12"/>
      <c r="B195" s="198"/>
      <c r="C195" s="199"/>
      <c r="D195" s="200" t="s">
        <v>71</v>
      </c>
      <c r="E195" s="212" t="s">
        <v>1327</v>
      </c>
      <c r="F195" s="212" t="s">
        <v>1328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SUM(P196:P205)</f>
        <v>0</v>
      </c>
      <c r="Q195" s="206"/>
      <c r="R195" s="207">
        <f>SUM(R196:R205)</f>
        <v>0</v>
      </c>
      <c r="S195" s="206"/>
      <c r="T195" s="208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154</v>
      </c>
      <c r="BK195" s="211">
        <f>SUM(BK196:BK205)</f>
        <v>0</v>
      </c>
    </row>
    <row r="196" s="2" customFormat="1" ht="16.5" customHeight="1">
      <c r="A196" s="39"/>
      <c r="B196" s="40"/>
      <c r="C196" s="214" t="s">
        <v>396</v>
      </c>
      <c r="D196" s="214" t="s">
        <v>157</v>
      </c>
      <c r="E196" s="215" t="s">
        <v>1329</v>
      </c>
      <c r="F196" s="216" t="s">
        <v>1330</v>
      </c>
      <c r="G196" s="217" t="s">
        <v>1247</v>
      </c>
      <c r="H196" s="218">
        <v>1</v>
      </c>
      <c r="I196" s="219"/>
      <c r="J196" s="220">
        <f>ROUND(I196*H196,2)</f>
        <v>0</v>
      </c>
      <c r="K196" s="216" t="s">
        <v>648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162</v>
      </c>
      <c r="AT196" s="225" t="s">
        <v>157</v>
      </c>
      <c r="AU196" s="225" t="s">
        <v>81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162</v>
      </c>
      <c r="BM196" s="225" t="s">
        <v>1331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1330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81</v>
      </c>
    </row>
    <row r="198" s="2" customFormat="1" ht="16.5" customHeight="1">
      <c r="A198" s="39"/>
      <c r="B198" s="40"/>
      <c r="C198" s="214" t="s">
        <v>403</v>
      </c>
      <c r="D198" s="214" t="s">
        <v>157</v>
      </c>
      <c r="E198" s="215" t="s">
        <v>1332</v>
      </c>
      <c r="F198" s="216" t="s">
        <v>1333</v>
      </c>
      <c r="G198" s="217" t="s">
        <v>1247</v>
      </c>
      <c r="H198" s="218">
        <v>1</v>
      </c>
      <c r="I198" s="219"/>
      <c r="J198" s="220">
        <f>ROUND(I198*H198,2)</f>
        <v>0</v>
      </c>
      <c r="K198" s="216" t="s">
        <v>648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162</v>
      </c>
      <c r="AT198" s="225" t="s">
        <v>157</v>
      </c>
      <c r="AU198" s="225" t="s">
        <v>81</v>
      </c>
      <c r="AY198" s="18" t="s">
        <v>154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162</v>
      </c>
      <c r="BM198" s="225" t="s">
        <v>1334</v>
      </c>
    </row>
    <row r="199" s="2" customFormat="1">
      <c r="A199" s="39"/>
      <c r="B199" s="40"/>
      <c r="C199" s="41"/>
      <c r="D199" s="227" t="s">
        <v>164</v>
      </c>
      <c r="E199" s="41"/>
      <c r="F199" s="228" t="s">
        <v>1333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164</v>
      </c>
      <c r="AU199" s="18" t="s">
        <v>81</v>
      </c>
    </row>
    <row r="200" s="2" customFormat="1" ht="16.5" customHeight="1">
      <c r="A200" s="39"/>
      <c r="B200" s="40"/>
      <c r="C200" s="214" t="s">
        <v>409</v>
      </c>
      <c r="D200" s="214" t="s">
        <v>157</v>
      </c>
      <c r="E200" s="215" t="s">
        <v>1335</v>
      </c>
      <c r="F200" s="216" t="s">
        <v>973</v>
      </c>
      <c r="G200" s="217" t="s">
        <v>1247</v>
      </c>
      <c r="H200" s="218">
        <v>1</v>
      </c>
      <c r="I200" s="219"/>
      <c r="J200" s="220">
        <f>ROUND(I200*H200,2)</f>
        <v>0</v>
      </c>
      <c r="K200" s="216" t="s">
        <v>648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162</v>
      </c>
      <c r="AT200" s="225" t="s">
        <v>157</v>
      </c>
      <c r="AU200" s="225" t="s">
        <v>81</v>
      </c>
      <c r="AY200" s="18" t="s">
        <v>154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162</v>
      </c>
      <c r="BM200" s="225" t="s">
        <v>1336</v>
      </c>
    </row>
    <row r="201" s="2" customFormat="1">
      <c r="A201" s="39"/>
      <c r="B201" s="40"/>
      <c r="C201" s="41"/>
      <c r="D201" s="227" t="s">
        <v>164</v>
      </c>
      <c r="E201" s="41"/>
      <c r="F201" s="228" t="s">
        <v>973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164</v>
      </c>
      <c r="AU201" s="18" t="s">
        <v>81</v>
      </c>
    </row>
    <row r="202" s="2" customFormat="1" ht="16.5" customHeight="1">
      <c r="A202" s="39"/>
      <c r="B202" s="40"/>
      <c r="C202" s="214" t="s">
        <v>415</v>
      </c>
      <c r="D202" s="214" t="s">
        <v>157</v>
      </c>
      <c r="E202" s="215" t="s">
        <v>1337</v>
      </c>
      <c r="F202" s="216" t="s">
        <v>1338</v>
      </c>
      <c r="G202" s="217" t="s">
        <v>1247</v>
      </c>
      <c r="H202" s="218">
        <v>1</v>
      </c>
      <c r="I202" s="219"/>
      <c r="J202" s="220">
        <f>ROUND(I202*H202,2)</f>
        <v>0</v>
      </c>
      <c r="K202" s="216" t="s">
        <v>648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162</v>
      </c>
      <c r="AT202" s="225" t="s">
        <v>157</v>
      </c>
      <c r="AU202" s="225" t="s">
        <v>81</v>
      </c>
      <c r="AY202" s="18" t="s">
        <v>154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162</v>
      </c>
      <c r="BM202" s="225" t="s">
        <v>1339</v>
      </c>
    </row>
    <row r="203" s="2" customFormat="1">
      <c r="A203" s="39"/>
      <c r="B203" s="40"/>
      <c r="C203" s="41"/>
      <c r="D203" s="227" t="s">
        <v>164</v>
      </c>
      <c r="E203" s="41"/>
      <c r="F203" s="228" t="s">
        <v>1338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164</v>
      </c>
      <c r="AU203" s="18" t="s">
        <v>81</v>
      </c>
    </row>
    <row r="204" s="2" customFormat="1" ht="16.5" customHeight="1">
      <c r="A204" s="39"/>
      <c r="B204" s="40"/>
      <c r="C204" s="214" t="s">
        <v>421</v>
      </c>
      <c r="D204" s="214" t="s">
        <v>157</v>
      </c>
      <c r="E204" s="215" t="s">
        <v>1340</v>
      </c>
      <c r="F204" s="216" t="s">
        <v>1341</v>
      </c>
      <c r="G204" s="217" t="s">
        <v>1247</v>
      </c>
      <c r="H204" s="218">
        <v>1</v>
      </c>
      <c r="I204" s="219"/>
      <c r="J204" s="220">
        <f>ROUND(I204*H204,2)</f>
        <v>0</v>
      </c>
      <c r="K204" s="216" t="s">
        <v>648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162</v>
      </c>
      <c r="AT204" s="225" t="s">
        <v>157</v>
      </c>
      <c r="AU204" s="225" t="s">
        <v>81</v>
      </c>
      <c r="AY204" s="18" t="s">
        <v>154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162</v>
      </c>
      <c r="BM204" s="225" t="s">
        <v>1342</v>
      </c>
    </row>
    <row r="205" s="2" customFormat="1">
      <c r="A205" s="39"/>
      <c r="B205" s="40"/>
      <c r="C205" s="41"/>
      <c r="D205" s="227" t="s">
        <v>164</v>
      </c>
      <c r="E205" s="41"/>
      <c r="F205" s="228" t="s">
        <v>1341</v>
      </c>
      <c r="G205" s="41"/>
      <c r="H205" s="41"/>
      <c r="I205" s="229"/>
      <c r="J205" s="41"/>
      <c r="K205" s="41"/>
      <c r="L205" s="45"/>
      <c r="M205" s="268"/>
      <c r="N205" s="269"/>
      <c r="O205" s="270"/>
      <c r="P205" s="270"/>
      <c r="Q205" s="270"/>
      <c r="R205" s="270"/>
      <c r="S205" s="270"/>
      <c r="T205" s="271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164</v>
      </c>
      <c r="AU205" s="18" t="s">
        <v>81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TAtJKIbZ06LIDTajvCfFRQz9Lu00Jb82zMfz2icV6FoHs4lcHhPTIn1sHcZfsXt/V+x7JTrTiwVaNjLZUcavPA==" hashValue="+Tw6BDSDyYfZVwG4kJhpjrImSyJpAZoo/rOngGDNs7VdwM82vfcGjBNeANmB8nQ+gc0H3fjozbeyuqZfVmbzHQ==" algorithmName="SHA-512" password="CC35"/>
  <autoFilter ref="C97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1169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975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ROUND((SUM(BE102:BE329)),  2)</f>
        <v>0</v>
      </c>
      <c r="G35" s="39"/>
      <c r="H35" s="39"/>
      <c r="I35" s="159">
        <v>0.20999999999999999</v>
      </c>
      <c r="J35" s="158">
        <f>ROUND(((SUM(BE102:BE329))*I35),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ROUND((SUM(BF102:BF329)),  2)</f>
        <v>0</v>
      </c>
      <c r="G36" s="39"/>
      <c r="H36" s="39"/>
      <c r="I36" s="159">
        <v>0.12</v>
      </c>
      <c r="J36" s="158">
        <f>ROUND(((SUM(BF102:BF329))*I36),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ROUND((SUM(BG102:BG329)),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ROUND((SUM(BH102:BH329)),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ROUND((SUM(BI102:BI329)),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1169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fyziky a zeměpisu č.m.234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1343</v>
      </c>
      <c r="E64" s="179"/>
      <c r="F64" s="179"/>
      <c r="G64" s="179"/>
      <c r="H64" s="179"/>
      <c r="I64" s="179"/>
      <c r="J64" s="180">
        <f>J103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1172</v>
      </c>
      <c r="E65" s="184"/>
      <c r="F65" s="184"/>
      <c r="G65" s="184"/>
      <c r="H65" s="184"/>
      <c r="I65" s="184"/>
      <c r="J65" s="185">
        <f>J104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1173</v>
      </c>
      <c r="E66" s="184"/>
      <c r="F66" s="184"/>
      <c r="G66" s="184"/>
      <c r="H66" s="184"/>
      <c r="I66" s="184"/>
      <c r="J66" s="185">
        <f>J146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1344</v>
      </c>
      <c r="E67" s="184"/>
      <c r="F67" s="184"/>
      <c r="G67" s="184"/>
      <c r="H67" s="184"/>
      <c r="I67" s="184"/>
      <c r="J67" s="185">
        <f>J156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1345</v>
      </c>
      <c r="E68" s="184"/>
      <c r="F68" s="184"/>
      <c r="G68" s="184"/>
      <c r="H68" s="184"/>
      <c r="I68" s="184"/>
      <c r="J68" s="185">
        <f>J171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1346</v>
      </c>
      <c r="E69" s="184"/>
      <c r="F69" s="184"/>
      <c r="G69" s="184"/>
      <c r="H69" s="184"/>
      <c r="I69" s="184"/>
      <c r="J69" s="185">
        <f>J175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1347</v>
      </c>
      <c r="E70" s="184"/>
      <c r="F70" s="184"/>
      <c r="G70" s="184"/>
      <c r="H70" s="184"/>
      <c r="I70" s="184"/>
      <c r="J70" s="185">
        <f>J201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1174</v>
      </c>
      <c r="E71" s="184"/>
      <c r="F71" s="184"/>
      <c r="G71" s="184"/>
      <c r="H71" s="184"/>
      <c r="I71" s="184"/>
      <c r="J71" s="185">
        <f>J216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1175</v>
      </c>
      <c r="E72" s="184"/>
      <c r="F72" s="184"/>
      <c r="G72" s="184"/>
      <c r="H72" s="184"/>
      <c r="I72" s="184"/>
      <c r="J72" s="185">
        <f>J224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1176</v>
      </c>
      <c r="E73" s="184"/>
      <c r="F73" s="184"/>
      <c r="G73" s="184"/>
      <c r="H73" s="184"/>
      <c r="I73" s="184"/>
      <c r="J73" s="185">
        <f>J227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1177</v>
      </c>
      <c r="E74" s="184"/>
      <c r="F74" s="184"/>
      <c r="G74" s="184"/>
      <c r="H74" s="184"/>
      <c r="I74" s="184"/>
      <c r="J74" s="185">
        <f>J240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1178</v>
      </c>
      <c r="E75" s="184"/>
      <c r="F75" s="184"/>
      <c r="G75" s="184"/>
      <c r="H75" s="184"/>
      <c r="I75" s="184"/>
      <c r="J75" s="185">
        <f>J246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1175</v>
      </c>
      <c r="E76" s="184"/>
      <c r="F76" s="184"/>
      <c r="G76" s="184"/>
      <c r="H76" s="184"/>
      <c r="I76" s="184"/>
      <c r="J76" s="185">
        <f>J285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1179</v>
      </c>
      <c r="E77" s="184"/>
      <c r="F77" s="184"/>
      <c r="G77" s="184"/>
      <c r="H77" s="184"/>
      <c r="I77" s="184"/>
      <c r="J77" s="185">
        <f>J292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1180</v>
      </c>
      <c r="E78" s="184"/>
      <c r="F78" s="184"/>
      <c r="G78" s="184"/>
      <c r="H78" s="184"/>
      <c r="I78" s="184"/>
      <c r="J78" s="185">
        <f>J301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1181</v>
      </c>
      <c r="E79" s="184"/>
      <c r="F79" s="184"/>
      <c r="G79" s="184"/>
      <c r="H79" s="184"/>
      <c r="I79" s="184"/>
      <c r="J79" s="185">
        <f>J304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1182</v>
      </c>
      <c r="E80" s="184"/>
      <c r="F80" s="184"/>
      <c r="G80" s="184"/>
      <c r="H80" s="184"/>
      <c r="I80" s="184"/>
      <c r="J80" s="185">
        <f>J315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139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16</v>
      </c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171" t="str">
        <f>E7</f>
        <v>IROP výzva 37 (ZŠ Akademika Heyrovského)</v>
      </c>
      <c r="F90" s="33"/>
      <c r="G90" s="33"/>
      <c r="H90" s="33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" customFormat="1" ht="12" customHeight="1">
      <c r="B91" s="22"/>
      <c r="C91" s="33" t="s">
        <v>108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2" customFormat="1" ht="16.5" customHeight="1">
      <c r="A92" s="39"/>
      <c r="B92" s="40"/>
      <c r="C92" s="41"/>
      <c r="D92" s="41"/>
      <c r="E92" s="171" t="s">
        <v>1169</v>
      </c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110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E11</f>
        <v>SO-02 - Učebna fyziky a zeměpisu č.m.234</v>
      </c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F14</f>
        <v>ZŠ Akademika Heyrovského</v>
      </c>
      <c r="G96" s="41"/>
      <c r="H96" s="41"/>
      <c r="I96" s="33" t="s">
        <v>23</v>
      </c>
      <c r="J96" s="73" t="str">
        <f>IF(J14="","",J14)</f>
        <v>29. 1. 2026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40.05" customHeight="1">
      <c r="A98" s="39"/>
      <c r="B98" s="40"/>
      <c r="C98" s="33" t="s">
        <v>25</v>
      </c>
      <c r="D98" s="41"/>
      <c r="E98" s="41"/>
      <c r="F98" s="28" t="str">
        <f>E17</f>
        <v>Statutární město Chomutov</v>
      </c>
      <c r="G98" s="41"/>
      <c r="H98" s="41"/>
      <c r="I98" s="33" t="s">
        <v>31</v>
      </c>
      <c r="J98" s="37" t="str">
        <f>E23</f>
        <v>CZECHOTEC Engineering spol. s.r.o.</v>
      </c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IF(E20="","",E20)</f>
        <v>Vyplň údaj</v>
      </c>
      <c r="G99" s="41"/>
      <c r="H99" s="41"/>
      <c r="I99" s="33" t="s">
        <v>34</v>
      </c>
      <c r="J99" s="37" t="str">
        <f>E26</f>
        <v>Miroslav Dostál</v>
      </c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87"/>
      <c r="B101" s="188"/>
      <c r="C101" s="189" t="s">
        <v>140</v>
      </c>
      <c r="D101" s="190" t="s">
        <v>57</v>
      </c>
      <c r="E101" s="190" t="s">
        <v>53</v>
      </c>
      <c r="F101" s="190" t="s">
        <v>54</v>
      </c>
      <c r="G101" s="190" t="s">
        <v>141</v>
      </c>
      <c r="H101" s="190" t="s">
        <v>142</v>
      </c>
      <c r="I101" s="190" t="s">
        <v>143</v>
      </c>
      <c r="J101" s="190" t="s">
        <v>114</v>
      </c>
      <c r="K101" s="191" t="s">
        <v>144</v>
      </c>
      <c r="L101" s="192"/>
      <c r="M101" s="93" t="s">
        <v>19</v>
      </c>
      <c r="N101" s="94" t="s">
        <v>42</v>
      </c>
      <c r="O101" s="94" t="s">
        <v>145</v>
      </c>
      <c r="P101" s="94" t="s">
        <v>146</v>
      </c>
      <c r="Q101" s="94" t="s">
        <v>147</v>
      </c>
      <c r="R101" s="94" t="s">
        <v>148</v>
      </c>
      <c r="S101" s="94" t="s">
        <v>149</v>
      </c>
      <c r="T101" s="95" t="s">
        <v>150</v>
      </c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</row>
    <row r="102" s="2" customFormat="1" ht="22.8" customHeight="1">
      <c r="A102" s="39"/>
      <c r="B102" s="40"/>
      <c r="C102" s="100" t="s">
        <v>151</v>
      </c>
      <c r="D102" s="41"/>
      <c r="E102" s="41"/>
      <c r="F102" s="41"/>
      <c r="G102" s="41"/>
      <c r="H102" s="41"/>
      <c r="I102" s="41"/>
      <c r="J102" s="193">
        <f>BK102</f>
        <v>0</v>
      </c>
      <c r="K102" s="41"/>
      <c r="L102" s="45"/>
      <c r="M102" s="96"/>
      <c r="N102" s="194"/>
      <c r="O102" s="97"/>
      <c r="P102" s="195">
        <f>P103</f>
        <v>0</v>
      </c>
      <c r="Q102" s="97"/>
      <c r="R102" s="195">
        <f>R103</f>
        <v>0</v>
      </c>
      <c r="S102" s="97"/>
      <c r="T102" s="196">
        <f>T103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71</v>
      </c>
      <c r="AU102" s="18" t="s">
        <v>115</v>
      </c>
      <c r="BK102" s="197">
        <f>BK103</f>
        <v>0</v>
      </c>
    </row>
    <row r="103" s="12" customFormat="1" ht="25.92" customHeight="1">
      <c r="A103" s="12"/>
      <c r="B103" s="198"/>
      <c r="C103" s="199"/>
      <c r="D103" s="200" t="s">
        <v>71</v>
      </c>
      <c r="E103" s="201" t="s">
        <v>1183</v>
      </c>
      <c r="F103" s="201" t="s">
        <v>1348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P104+P146+P156+P171+P175+P201+P216+P224+P227+P240+P246+P285+P292+P301+P304+P315</f>
        <v>0</v>
      </c>
      <c r="Q103" s="206"/>
      <c r="R103" s="207">
        <f>R104+R146+R156+R171+R175+R201+R216+R224+R227+R240+R246+R285+R292+R301+R304+R315</f>
        <v>0</v>
      </c>
      <c r="S103" s="206"/>
      <c r="T103" s="208">
        <f>T104+T146+T156+T171+T175+T201+T216+T224+T227+T240+T246+T285+T292+T301+T304+T315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72</v>
      </c>
      <c r="AY103" s="209" t="s">
        <v>154</v>
      </c>
      <c r="BK103" s="211">
        <f>BK104+BK146+BK156+BK171+BK175+BK201+BK216+BK224+BK227+BK240+BK246+BK285+BK292+BK301+BK304+BK315</f>
        <v>0</v>
      </c>
    </row>
    <row r="104" s="12" customFormat="1" ht="22.8" customHeight="1">
      <c r="A104" s="12"/>
      <c r="B104" s="198"/>
      <c r="C104" s="199"/>
      <c r="D104" s="200" t="s">
        <v>71</v>
      </c>
      <c r="E104" s="212" t="s">
        <v>1185</v>
      </c>
      <c r="F104" s="212" t="s">
        <v>1186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SUM(P105:P145)</f>
        <v>0</v>
      </c>
      <c r="Q104" s="206"/>
      <c r="R104" s="207">
        <f>SUM(R105:R145)</f>
        <v>0</v>
      </c>
      <c r="S104" s="206"/>
      <c r="T104" s="208">
        <f>SUM(T105:T145)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79</v>
      </c>
      <c r="AT104" s="210" t="s">
        <v>71</v>
      </c>
      <c r="AU104" s="210" t="s">
        <v>79</v>
      </c>
      <c r="AY104" s="209" t="s">
        <v>154</v>
      </c>
      <c r="BK104" s="211">
        <f>SUM(BK105:BK145)</f>
        <v>0</v>
      </c>
    </row>
    <row r="105" s="2" customFormat="1" ht="24.15" customHeight="1">
      <c r="A105" s="39"/>
      <c r="B105" s="40"/>
      <c r="C105" s="257" t="s">
        <v>79</v>
      </c>
      <c r="D105" s="257" t="s">
        <v>470</v>
      </c>
      <c r="E105" s="258" t="s">
        <v>1187</v>
      </c>
      <c r="F105" s="259" t="s">
        <v>1188</v>
      </c>
      <c r="G105" s="260" t="s">
        <v>1189</v>
      </c>
      <c r="H105" s="261">
        <v>2</v>
      </c>
      <c r="I105" s="262"/>
      <c r="J105" s="263">
        <f>ROUND(I105*H105,2)</f>
        <v>0</v>
      </c>
      <c r="K105" s="259" t="s">
        <v>648</v>
      </c>
      <c r="L105" s="264"/>
      <c r="M105" s="265" t="s">
        <v>19</v>
      </c>
      <c r="N105" s="266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208</v>
      </c>
      <c r="AT105" s="225" t="s">
        <v>470</v>
      </c>
      <c r="AU105" s="225" t="s">
        <v>81</v>
      </c>
      <c r="AY105" s="18" t="s">
        <v>154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162</v>
      </c>
      <c r="BM105" s="225" t="s">
        <v>1349</v>
      </c>
    </row>
    <row r="106" s="2" customFormat="1">
      <c r="A106" s="39"/>
      <c r="B106" s="40"/>
      <c r="C106" s="41"/>
      <c r="D106" s="227" t="s">
        <v>164</v>
      </c>
      <c r="E106" s="41"/>
      <c r="F106" s="228" t="s">
        <v>1188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81</v>
      </c>
    </row>
    <row r="107" s="2" customFormat="1">
      <c r="A107" s="39"/>
      <c r="B107" s="40"/>
      <c r="C107" s="41"/>
      <c r="D107" s="227" t="s">
        <v>277</v>
      </c>
      <c r="E107" s="41"/>
      <c r="F107" s="256" t="s">
        <v>1191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277</v>
      </c>
      <c r="AU107" s="18" t="s">
        <v>81</v>
      </c>
    </row>
    <row r="108" s="2" customFormat="1" ht="24.15" customHeight="1">
      <c r="A108" s="39"/>
      <c r="B108" s="40"/>
      <c r="C108" s="257" t="s">
        <v>81</v>
      </c>
      <c r="D108" s="257" t="s">
        <v>470</v>
      </c>
      <c r="E108" s="258" t="s">
        <v>1192</v>
      </c>
      <c r="F108" s="259" t="s">
        <v>1193</v>
      </c>
      <c r="G108" s="260" t="s">
        <v>275</v>
      </c>
      <c r="H108" s="261">
        <v>12</v>
      </c>
      <c r="I108" s="262"/>
      <c r="J108" s="263">
        <f>ROUND(I108*H108,2)</f>
        <v>0</v>
      </c>
      <c r="K108" s="259" t="s">
        <v>648</v>
      </c>
      <c r="L108" s="264"/>
      <c r="M108" s="265" t="s">
        <v>19</v>
      </c>
      <c r="N108" s="266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208</v>
      </c>
      <c r="AT108" s="225" t="s">
        <v>470</v>
      </c>
      <c r="AU108" s="225" t="s">
        <v>81</v>
      </c>
      <c r="AY108" s="18" t="s">
        <v>154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162</v>
      </c>
      <c r="BM108" s="225" t="s">
        <v>1350</v>
      </c>
    </row>
    <row r="109" s="2" customFormat="1">
      <c r="A109" s="39"/>
      <c r="B109" s="40"/>
      <c r="C109" s="41"/>
      <c r="D109" s="227" t="s">
        <v>164</v>
      </c>
      <c r="E109" s="41"/>
      <c r="F109" s="228" t="s">
        <v>1193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164</v>
      </c>
      <c r="AU109" s="18" t="s">
        <v>81</v>
      </c>
    </row>
    <row r="110" s="2" customFormat="1">
      <c r="A110" s="39"/>
      <c r="B110" s="40"/>
      <c r="C110" s="41"/>
      <c r="D110" s="227" t="s">
        <v>277</v>
      </c>
      <c r="E110" s="41"/>
      <c r="F110" s="256" t="s">
        <v>1195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277</v>
      </c>
      <c r="AU110" s="18" t="s">
        <v>81</v>
      </c>
    </row>
    <row r="111" s="2" customFormat="1" ht="24.15" customHeight="1">
      <c r="A111" s="39"/>
      <c r="B111" s="40"/>
      <c r="C111" s="257" t="s">
        <v>100</v>
      </c>
      <c r="D111" s="257" t="s">
        <v>470</v>
      </c>
      <c r="E111" s="258" t="s">
        <v>1196</v>
      </c>
      <c r="F111" s="259" t="s">
        <v>1197</v>
      </c>
      <c r="G111" s="260" t="s">
        <v>275</v>
      </c>
      <c r="H111" s="261">
        <v>2</v>
      </c>
      <c r="I111" s="262"/>
      <c r="J111" s="263">
        <f>ROUND(I111*H111,2)</f>
        <v>0</v>
      </c>
      <c r="K111" s="259" t="s">
        <v>648</v>
      </c>
      <c r="L111" s="264"/>
      <c r="M111" s="265" t="s">
        <v>19</v>
      </c>
      <c r="N111" s="266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208</v>
      </c>
      <c r="AT111" s="225" t="s">
        <v>470</v>
      </c>
      <c r="AU111" s="225" t="s">
        <v>81</v>
      </c>
      <c r="AY111" s="18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162</v>
      </c>
      <c r="BM111" s="225" t="s">
        <v>1351</v>
      </c>
    </row>
    <row r="112" s="2" customFormat="1">
      <c r="A112" s="39"/>
      <c r="B112" s="40"/>
      <c r="C112" s="41"/>
      <c r="D112" s="227" t="s">
        <v>164</v>
      </c>
      <c r="E112" s="41"/>
      <c r="F112" s="228" t="s">
        <v>1197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81</v>
      </c>
    </row>
    <row r="113" s="2" customFormat="1">
      <c r="A113" s="39"/>
      <c r="B113" s="40"/>
      <c r="C113" s="41"/>
      <c r="D113" s="227" t="s">
        <v>277</v>
      </c>
      <c r="E113" s="41"/>
      <c r="F113" s="256" t="s">
        <v>1199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277</v>
      </c>
      <c r="AU113" s="18" t="s">
        <v>81</v>
      </c>
    </row>
    <row r="114" s="2" customFormat="1" ht="24.15" customHeight="1">
      <c r="A114" s="39"/>
      <c r="B114" s="40"/>
      <c r="C114" s="257" t="s">
        <v>162</v>
      </c>
      <c r="D114" s="257" t="s">
        <v>470</v>
      </c>
      <c r="E114" s="258" t="s">
        <v>1200</v>
      </c>
      <c r="F114" s="259" t="s">
        <v>1201</v>
      </c>
      <c r="G114" s="260" t="s">
        <v>275</v>
      </c>
      <c r="H114" s="261">
        <v>8</v>
      </c>
      <c r="I114" s="262"/>
      <c r="J114" s="263">
        <f>ROUND(I114*H114,2)</f>
        <v>0</v>
      </c>
      <c r="K114" s="259" t="s">
        <v>648</v>
      </c>
      <c r="L114" s="264"/>
      <c r="M114" s="265" t="s">
        <v>19</v>
      </c>
      <c r="N114" s="266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208</v>
      </c>
      <c r="AT114" s="225" t="s">
        <v>470</v>
      </c>
      <c r="AU114" s="225" t="s">
        <v>81</v>
      </c>
      <c r="AY114" s="18" t="s">
        <v>154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162</v>
      </c>
      <c r="BM114" s="225" t="s">
        <v>1352</v>
      </c>
    </row>
    <row r="115" s="2" customFormat="1">
      <c r="A115" s="39"/>
      <c r="B115" s="40"/>
      <c r="C115" s="41"/>
      <c r="D115" s="227" t="s">
        <v>164</v>
      </c>
      <c r="E115" s="41"/>
      <c r="F115" s="228" t="s">
        <v>1201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81</v>
      </c>
    </row>
    <row r="116" s="2" customFormat="1">
      <c r="A116" s="39"/>
      <c r="B116" s="40"/>
      <c r="C116" s="41"/>
      <c r="D116" s="227" t="s">
        <v>277</v>
      </c>
      <c r="E116" s="41"/>
      <c r="F116" s="256" t="s">
        <v>1203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277</v>
      </c>
      <c r="AU116" s="18" t="s">
        <v>81</v>
      </c>
    </row>
    <row r="117" s="2" customFormat="1" ht="24.15" customHeight="1">
      <c r="A117" s="39"/>
      <c r="B117" s="40"/>
      <c r="C117" s="257" t="s">
        <v>188</v>
      </c>
      <c r="D117" s="257" t="s">
        <v>470</v>
      </c>
      <c r="E117" s="258" t="s">
        <v>1204</v>
      </c>
      <c r="F117" s="259" t="s">
        <v>1205</v>
      </c>
      <c r="G117" s="260" t="s">
        <v>275</v>
      </c>
      <c r="H117" s="261">
        <v>10</v>
      </c>
      <c r="I117" s="262"/>
      <c r="J117" s="263">
        <f>ROUND(I117*H117,2)</f>
        <v>0</v>
      </c>
      <c r="K117" s="259" t="s">
        <v>648</v>
      </c>
      <c r="L117" s="264"/>
      <c r="M117" s="265" t="s">
        <v>19</v>
      </c>
      <c r="N117" s="266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208</v>
      </c>
      <c r="AT117" s="225" t="s">
        <v>470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162</v>
      </c>
      <c r="BM117" s="225" t="s">
        <v>1353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1205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>
      <c r="A119" s="39"/>
      <c r="B119" s="40"/>
      <c r="C119" s="41"/>
      <c r="D119" s="227" t="s">
        <v>277</v>
      </c>
      <c r="E119" s="41"/>
      <c r="F119" s="256" t="s">
        <v>1207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277</v>
      </c>
      <c r="AU119" s="18" t="s">
        <v>81</v>
      </c>
    </row>
    <row r="120" s="2" customFormat="1" ht="24.15" customHeight="1">
      <c r="A120" s="39"/>
      <c r="B120" s="40"/>
      <c r="C120" s="257" t="s">
        <v>155</v>
      </c>
      <c r="D120" s="257" t="s">
        <v>470</v>
      </c>
      <c r="E120" s="258" t="s">
        <v>1208</v>
      </c>
      <c r="F120" s="259" t="s">
        <v>1209</v>
      </c>
      <c r="G120" s="260" t="s">
        <v>275</v>
      </c>
      <c r="H120" s="261">
        <v>1</v>
      </c>
      <c r="I120" s="262"/>
      <c r="J120" s="263">
        <f>ROUND(I120*H120,2)</f>
        <v>0</v>
      </c>
      <c r="K120" s="259" t="s">
        <v>648</v>
      </c>
      <c r="L120" s="264"/>
      <c r="M120" s="265" t="s">
        <v>19</v>
      </c>
      <c r="N120" s="266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208</v>
      </c>
      <c r="AT120" s="225" t="s">
        <v>470</v>
      </c>
      <c r="AU120" s="225" t="s">
        <v>81</v>
      </c>
      <c r="AY120" s="18" t="s">
        <v>154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162</v>
      </c>
      <c r="BM120" s="225" t="s">
        <v>1354</v>
      </c>
    </row>
    <row r="121" s="2" customFormat="1">
      <c r="A121" s="39"/>
      <c r="B121" s="40"/>
      <c r="C121" s="41"/>
      <c r="D121" s="227" t="s">
        <v>164</v>
      </c>
      <c r="E121" s="41"/>
      <c r="F121" s="228" t="s">
        <v>1209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81</v>
      </c>
    </row>
    <row r="122" s="2" customFormat="1">
      <c r="A122" s="39"/>
      <c r="B122" s="40"/>
      <c r="C122" s="41"/>
      <c r="D122" s="227" t="s">
        <v>277</v>
      </c>
      <c r="E122" s="41"/>
      <c r="F122" s="256" t="s">
        <v>1211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277</v>
      </c>
      <c r="AU122" s="18" t="s">
        <v>81</v>
      </c>
    </row>
    <row r="123" s="2" customFormat="1" ht="24.15" customHeight="1">
      <c r="A123" s="39"/>
      <c r="B123" s="40"/>
      <c r="C123" s="257" t="s">
        <v>202</v>
      </c>
      <c r="D123" s="257" t="s">
        <v>470</v>
      </c>
      <c r="E123" s="258" t="s">
        <v>1355</v>
      </c>
      <c r="F123" s="259" t="s">
        <v>1356</v>
      </c>
      <c r="G123" s="260" t="s">
        <v>275</v>
      </c>
      <c r="H123" s="261">
        <v>1</v>
      </c>
      <c r="I123" s="262"/>
      <c r="J123" s="263">
        <f>ROUND(I123*H123,2)</f>
        <v>0</v>
      </c>
      <c r="K123" s="259" t="s">
        <v>648</v>
      </c>
      <c r="L123" s="264"/>
      <c r="M123" s="265" t="s">
        <v>19</v>
      </c>
      <c r="N123" s="266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208</v>
      </c>
      <c r="AT123" s="225" t="s">
        <v>470</v>
      </c>
      <c r="AU123" s="225" t="s">
        <v>81</v>
      </c>
      <c r="AY123" s="18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162</v>
      </c>
      <c r="BM123" s="225" t="s">
        <v>1357</v>
      </c>
    </row>
    <row r="124" s="2" customFormat="1">
      <c r="A124" s="39"/>
      <c r="B124" s="40"/>
      <c r="C124" s="41"/>
      <c r="D124" s="227" t="s">
        <v>164</v>
      </c>
      <c r="E124" s="41"/>
      <c r="F124" s="228" t="s">
        <v>1356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164</v>
      </c>
      <c r="AU124" s="18" t="s">
        <v>81</v>
      </c>
    </row>
    <row r="125" s="2" customFormat="1">
      <c r="A125" s="39"/>
      <c r="B125" s="40"/>
      <c r="C125" s="41"/>
      <c r="D125" s="227" t="s">
        <v>277</v>
      </c>
      <c r="E125" s="41"/>
      <c r="F125" s="256" t="s">
        <v>1358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277</v>
      </c>
      <c r="AU125" s="18" t="s">
        <v>81</v>
      </c>
    </row>
    <row r="126" s="2" customFormat="1" ht="16.5" customHeight="1">
      <c r="A126" s="39"/>
      <c r="B126" s="40"/>
      <c r="C126" s="257" t="s">
        <v>208</v>
      </c>
      <c r="D126" s="257" t="s">
        <v>470</v>
      </c>
      <c r="E126" s="258" t="s">
        <v>1359</v>
      </c>
      <c r="F126" s="259" t="s">
        <v>1360</v>
      </c>
      <c r="G126" s="260" t="s">
        <v>1361</v>
      </c>
      <c r="H126" s="261">
        <v>1</v>
      </c>
      <c r="I126" s="262"/>
      <c r="J126" s="263">
        <f>ROUND(I126*H126,2)</f>
        <v>0</v>
      </c>
      <c r="K126" s="259" t="s">
        <v>648</v>
      </c>
      <c r="L126" s="264"/>
      <c r="M126" s="265" t="s">
        <v>19</v>
      </c>
      <c r="N126" s="266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208</v>
      </c>
      <c r="AT126" s="225" t="s">
        <v>470</v>
      </c>
      <c r="AU126" s="225" t="s">
        <v>81</v>
      </c>
      <c r="AY126" s="18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162</v>
      </c>
      <c r="BM126" s="225" t="s">
        <v>1362</v>
      </c>
    </row>
    <row r="127" s="2" customFormat="1">
      <c r="A127" s="39"/>
      <c r="B127" s="40"/>
      <c r="C127" s="41"/>
      <c r="D127" s="227" t="s">
        <v>164</v>
      </c>
      <c r="E127" s="41"/>
      <c r="F127" s="228" t="s">
        <v>1360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81</v>
      </c>
    </row>
    <row r="128" s="2" customFormat="1">
      <c r="A128" s="39"/>
      <c r="B128" s="40"/>
      <c r="C128" s="41"/>
      <c r="D128" s="227" t="s">
        <v>277</v>
      </c>
      <c r="E128" s="41"/>
      <c r="F128" s="256" t="s">
        <v>1363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277</v>
      </c>
      <c r="AU128" s="18" t="s">
        <v>81</v>
      </c>
    </row>
    <row r="129" s="2" customFormat="1" ht="24.15" customHeight="1">
      <c r="A129" s="39"/>
      <c r="B129" s="40"/>
      <c r="C129" s="257" t="s">
        <v>214</v>
      </c>
      <c r="D129" s="257" t="s">
        <v>470</v>
      </c>
      <c r="E129" s="258" t="s">
        <v>1364</v>
      </c>
      <c r="F129" s="259" t="s">
        <v>1365</v>
      </c>
      <c r="G129" s="260" t="s">
        <v>1361</v>
      </c>
      <c r="H129" s="261">
        <v>1</v>
      </c>
      <c r="I129" s="262"/>
      <c r="J129" s="263">
        <f>ROUND(I129*H129,2)</f>
        <v>0</v>
      </c>
      <c r="K129" s="259" t="s">
        <v>648</v>
      </c>
      <c r="L129" s="264"/>
      <c r="M129" s="265" t="s">
        <v>19</v>
      </c>
      <c r="N129" s="266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208</v>
      </c>
      <c r="AT129" s="225" t="s">
        <v>470</v>
      </c>
      <c r="AU129" s="225" t="s">
        <v>81</v>
      </c>
      <c r="AY129" s="18" t="s">
        <v>154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162</v>
      </c>
      <c r="BM129" s="225" t="s">
        <v>1366</v>
      </c>
    </row>
    <row r="130" s="2" customFormat="1">
      <c r="A130" s="39"/>
      <c r="B130" s="40"/>
      <c r="C130" s="41"/>
      <c r="D130" s="227" t="s">
        <v>164</v>
      </c>
      <c r="E130" s="41"/>
      <c r="F130" s="228" t="s">
        <v>1365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81</v>
      </c>
    </row>
    <row r="131" s="2" customFormat="1">
      <c r="A131" s="39"/>
      <c r="B131" s="40"/>
      <c r="C131" s="41"/>
      <c r="D131" s="227" t="s">
        <v>277</v>
      </c>
      <c r="E131" s="41"/>
      <c r="F131" s="256" t="s">
        <v>1367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277</v>
      </c>
      <c r="AU131" s="18" t="s">
        <v>81</v>
      </c>
    </row>
    <row r="132" s="2" customFormat="1" ht="24.15" customHeight="1">
      <c r="A132" s="39"/>
      <c r="B132" s="40"/>
      <c r="C132" s="257" t="s">
        <v>220</v>
      </c>
      <c r="D132" s="257" t="s">
        <v>470</v>
      </c>
      <c r="E132" s="258" t="s">
        <v>1368</v>
      </c>
      <c r="F132" s="259" t="s">
        <v>1369</v>
      </c>
      <c r="G132" s="260" t="s">
        <v>1361</v>
      </c>
      <c r="H132" s="261">
        <v>1</v>
      </c>
      <c r="I132" s="262"/>
      <c r="J132" s="263">
        <f>ROUND(I132*H132,2)</f>
        <v>0</v>
      </c>
      <c r="K132" s="259" t="s">
        <v>648</v>
      </c>
      <c r="L132" s="264"/>
      <c r="M132" s="265" t="s">
        <v>19</v>
      </c>
      <c r="N132" s="266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208</v>
      </c>
      <c r="AT132" s="225" t="s">
        <v>470</v>
      </c>
      <c r="AU132" s="225" t="s">
        <v>81</v>
      </c>
      <c r="AY132" s="18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162</v>
      </c>
      <c r="BM132" s="225" t="s">
        <v>1370</v>
      </c>
    </row>
    <row r="133" s="2" customFormat="1">
      <c r="A133" s="39"/>
      <c r="B133" s="40"/>
      <c r="C133" s="41"/>
      <c r="D133" s="227" t="s">
        <v>164</v>
      </c>
      <c r="E133" s="41"/>
      <c r="F133" s="228" t="s">
        <v>1369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81</v>
      </c>
    </row>
    <row r="134" s="2" customFormat="1">
      <c r="A134" s="39"/>
      <c r="B134" s="40"/>
      <c r="C134" s="41"/>
      <c r="D134" s="227" t="s">
        <v>277</v>
      </c>
      <c r="E134" s="41"/>
      <c r="F134" s="256" t="s">
        <v>1371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277</v>
      </c>
      <c r="AU134" s="18" t="s">
        <v>81</v>
      </c>
    </row>
    <row r="135" s="2" customFormat="1" ht="16.5" customHeight="1">
      <c r="A135" s="39"/>
      <c r="B135" s="40"/>
      <c r="C135" s="257" t="s">
        <v>226</v>
      </c>
      <c r="D135" s="257" t="s">
        <v>470</v>
      </c>
      <c r="E135" s="258" t="s">
        <v>1372</v>
      </c>
      <c r="F135" s="259" t="s">
        <v>1373</v>
      </c>
      <c r="G135" s="260" t="s">
        <v>1247</v>
      </c>
      <c r="H135" s="261">
        <v>1</v>
      </c>
      <c r="I135" s="262"/>
      <c r="J135" s="263">
        <f>ROUND(I135*H135,2)</f>
        <v>0</v>
      </c>
      <c r="K135" s="259" t="s">
        <v>648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470</v>
      </c>
      <c r="AU135" s="225" t="s">
        <v>81</v>
      </c>
      <c r="AY135" s="18" t="s">
        <v>154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162</v>
      </c>
      <c r="BM135" s="225" t="s">
        <v>1374</v>
      </c>
    </row>
    <row r="136" s="2" customFormat="1">
      <c r="A136" s="39"/>
      <c r="B136" s="40"/>
      <c r="C136" s="41"/>
      <c r="D136" s="227" t="s">
        <v>164</v>
      </c>
      <c r="E136" s="41"/>
      <c r="F136" s="228" t="s">
        <v>1373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81</v>
      </c>
    </row>
    <row r="137" s="2" customFormat="1" ht="16.5" customHeight="1">
      <c r="A137" s="39"/>
      <c r="B137" s="40"/>
      <c r="C137" s="257" t="s">
        <v>8</v>
      </c>
      <c r="D137" s="257" t="s">
        <v>470</v>
      </c>
      <c r="E137" s="258" t="s">
        <v>1212</v>
      </c>
      <c r="F137" s="259" t="s">
        <v>1213</v>
      </c>
      <c r="G137" s="260" t="s">
        <v>275</v>
      </c>
      <c r="H137" s="261">
        <v>1</v>
      </c>
      <c r="I137" s="262"/>
      <c r="J137" s="263">
        <f>ROUND(I137*H137,2)</f>
        <v>0</v>
      </c>
      <c r="K137" s="259" t="s">
        <v>648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470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162</v>
      </c>
      <c r="BM137" s="225" t="s">
        <v>1375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1213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>
      <c r="A139" s="39"/>
      <c r="B139" s="40"/>
      <c r="C139" s="41"/>
      <c r="D139" s="227" t="s">
        <v>277</v>
      </c>
      <c r="E139" s="41"/>
      <c r="F139" s="256" t="s">
        <v>1215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277</v>
      </c>
      <c r="AU139" s="18" t="s">
        <v>81</v>
      </c>
    </row>
    <row r="140" s="2" customFormat="1" ht="16.5" customHeight="1">
      <c r="A140" s="39"/>
      <c r="B140" s="40"/>
      <c r="C140" s="257" t="s">
        <v>238</v>
      </c>
      <c r="D140" s="257" t="s">
        <v>470</v>
      </c>
      <c r="E140" s="258" t="s">
        <v>1216</v>
      </c>
      <c r="F140" s="259" t="s">
        <v>1217</v>
      </c>
      <c r="G140" s="260" t="s">
        <v>275</v>
      </c>
      <c r="H140" s="261">
        <v>1</v>
      </c>
      <c r="I140" s="262"/>
      <c r="J140" s="263">
        <f>ROUND(I140*H140,2)</f>
        <v>0</v>
      </c>
      <c r="K140" s="259" t="s">
        <v>648</v>
      </c>
      <c r="L140" s="264"/>
      <c r="M140" s="265" t="s">
        <v>19</v>
      </c>
      <c r="N140" s="266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208</v>
      </c>
      <c r="AT140" s="225" t="s">
        <v>470</v>
      </c>
      <c r="AU140" s="225" t="s">
        <v>81</v>
      </c>
      <c r="AY140" s="18" t="s">
        <v>154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162</v>
      </c>
      <c r="BM140" s="225" t="s">
        <v>1376</v>
      </c>
    </row>
    <row r="141" s="2" customFormat="1">
      <c r="A141" s="39"/>
      <c r="B141" s="40"/>
      <c r="C141" s="41"/>
      <c r="D141" s="227" t="s">
        <v>164</v>
      </c>
      <c r="E141" s="41"/>
      <c r="F141" s="228" t="s">
        <v>1217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164</v>
      </c>
      <c r="AU141" s="18" t="s">
        <v>81</v>
      </c>
    </row>
    <row r="142" s="2" customFormat="1">
      <c r="A142" s="39"/>
      <c r="B142" s="40"/>
      <c r="C142" s="41"/>
      <c r="D142" s="227" t="s">
        <v>277</v>
      </c>
      <c r="E142" s="41"/>
      <c r="F142" s="256" t="s">
        <v>1219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277</v>
      </c>
      <c r="AU142" s="18" t="s">
        <v>81</v>
      </c>
    </row>
    <row r="143" s="2" customFormat="1" ht="16.5" customHeight="1">
      <c r="A143" s="39"/>
      <c r="B143" s="40"/>
      <c r="C143" s="257" t="s">
        <v>244</v>
      </c>
      <c r="D143" s="257" t="s">
        <v>470</v>
      </c>
      <c r="E143" s="258" t="s">
        <v>1220</v>
      </c>
      <c r="F143" s="259" t="s">
        <v>1221</v>
      </c>
      <c r="G143" s="260" t="s">
        <v>275</v>
      </c>
      <c r="H143" s="261">
        <v>1</v>
      </c>
      <c r="I143" s="262"/>
      <c r="J143" s="263">
        <f>ROUND(I143*H143,2)</f>
        <v>0</v>
      </c>
      <c r="K143" s="259" t="s">
        <v>648</v>
      </c>
      <c r="L143" s="264"/>
      <c r="M143" s="265" t="s">
        <v>19</v>
      </c>
      <c r="N143" s="266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208</v>
      </c>
      <c r="AT143" s="225" t="s">
        <v>470</v>
      </c>
      <c r="AU143" s="225" t="s">
        <v>81</v>
      </c>
      <c r="AY143" s="18" t="s">
        <v>154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162</v>
      </c>
      <c r="BM143" s="225" t="s">
        <v>1377</v>
      </c>
    </row>
    <row r="144" s="2" customFormat="1">
      <c r="A144" s="39"/>
      <c r="B144" s="40"/>
      <c r="C144" s="41"/>
      <c r="D144" s="227" t="s">
        <v>164</v>
      </c>
      <c r="E144" s="41"/>
      <c r="F144" s="228" t="s">
        <v>1221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164</v>
      </c>
      <c r="AU144" s="18" t="s">
        <v>81</v>
      </c>
    </row>
    <row r="145" s="2" customFormat="1">
      <c r="A145" s="39"/>
      <c r="B145" s="40"/>
      <c r="C145" s="41"/>
      <c r="D145" s="227" t="s">
        <v>277</v>
      </c>
      <c r="E145" s="41"/>
      <c r="F145" s="256" t="s">
        <v>1223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277</v>
      </c>
      <c r="AU145" s="18" t="s">
        <v>81</v>
      </c>
    </row>
    <row r="146" s="12" customFormat="1" ht="22.8" customHeight="1">
      <c r="A146" s="12"/>
      <c r="B146" s="198"/>
      <c r="C146" s="199"/>
      <c r="D146" s="200" t="s">
        <v>71</v>
      </c>
      <c r="E146" s="212" t="s">
        <v>1224</v>
      </c>
      <c r="F146" s="212" t="s">
        <v>1225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SUM(P147:P155)</f>
        <v>0</v>
      </c>
      <c r="Q146" s="206"/>
      <c r="R146" s="207">
        <f>SUM(R147:R155)</f>
        <v>0</v>
      </c>
      <c r="S146" s="206"/>
      <c r="T146" s="208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79</v>
      </c>
      <c r="AT146" s="210" t="s">
        <v>71</v>
      </c>
      <c r="AU146" s="210" t="s">
        <v>79</v>
      </c>
      <c r="AY146" s="209" t="s">
        <v>154</v>
      </c>
      <c r="BK146" s="211">
        <f>SUM(BK147:BK155)</f>
        <v>0</v>
      </c>
    </row>
    <row r="147" s="2" customFormat="1" ht="24.15" customHeight="1">
      <c r="A147" s="39"/>
      <c r="B147" s="40"/>
      <c r="C147" s="257" t="s">
        <v>250</v>
      </c>
      <c r="D147" s="257" t="s">
        <v>470</v>
      </c>
      <c r="E147" s="258" t="s">
        <v>1226</v>
      </c>
      <c r="F147" s="259" t="s">
        <v>1227</v>
      </c>
      <c r="G147" s="260" t="s">
        <v>275</v>
      </c>
      <c r="H147" s="261">
        <v>2</v>
      </c>
      <c r="I147" s="262"/>
      <c r="J147" s="263">
        <f>ROUND(I147*H147,2)</f>
        <v>0</v>
      </c>
      <c r="K147" s="259" t="s">
        <v>648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470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162</v>
      </c>
      <c r="BM147" s="225" t="s">
        <v>1378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1227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>
      <c r="A149" s="39"/>
      <c r="B149" s="40"/>
      <c r="C149" s="41"/>
      <c r="D149" s="227" t="s">
        <v>277</v>
      </c>
      <c r="E149" s="41"/>
      <c r="F149" s="256" t="s">
        <v>1229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277</v>
      </c>
      <c r="AU149" s="18" t="s">
        <v>81</v>
      </c>
    </row>
    <row r="150" s="2" customFormat="1" ht="37.8" customHeight="1">
      <c r="A150" s="39"/>
      <c r="B150" s="40"/>
      <c r="C150" s="257" t="s">
        <v>256</v>
      </c>
      <c r="D150" s="257" t="s">
        <v>470</v>
      </c>
      <c r="E150" s="258" t="s">
        <v>1230</v>
      </c>
      <c r="F150" s="259" t="s">
        <v>1231</v>
      </c>
      <c r="G150" s="260" t="s">
        <v>275</v>
      </c>
      <c r="H150" s="261">
        <v>10</v>
      </c>
      <c r="I150" s="262"/>
      <c r="J150" s="263">
        <f>ROUND(I150*H150,2)</f>
        <v>0</v>
      </c>
      <c r="K150" s="259" t="s">
        <v>648</v>
      </c>
      <c r="L150" s="264"/>
      <c r="M150" s="265" t="s">
        <v>19</v>
      </c>
      <c r="N150" s="266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208</v>
      </c>
      <c r="AT150" s="225" t="s">
        <v>470</v>
      </c>
      <c r="AU150" s="225" t="s">
        <v>81</v>
      </c>
      <c r="AY150" s="18" t="s">
        <v>154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162</v>
      </c>
      <c r="BM150" s="225" t="s">
        <v>1379</v>
      </c>
    </row>
    <row r="151" s="2" customFormat="1">
      <c r="A151" s="39"/>
      <c r="B151" s="40"/>
      <c r="C151" s="41"/>
      <c r="D151" s="227" t="s">
        <v>164</v>
      </c>
      <c r="E151" s="41"/>
      <c r="F151" s="228" t="s">
        <v>1231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164</v>
      </c>
      <c r="AU151" s="18" t="s">
        <v>81</v>
      </c>
    </row>
    <row r="152" s="2" customFormat="1">
      <c r="A152" s="39"/>
      <c r="B152" s="40"/>
      <c r="C152" s="41"/>
      <c r="D152" s="227" t="s">
        <v>277</v>
      </c>
      <c r="E152" s="41"/>
      <c r="F152" s="256" t="s">
        <v>1233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277</v>
      </c>
      <c r="AU152" s="18" t="s">
        <v>81</v>
      </c>
    </row>
    <row r="153" s="2" customFormat="1" ht="37.8" customHeight="1">
      <c r="A153" s="39"/>
      <c r="B153" s="40"/>
      <c r="C153" s="257" t="s">
        <v>262</v>
      </c>
      <c r="D153" s="257" t="s">
        <v>470</v>
      </c>
      <c r="E153" s="258" t="s">
        <v>1234</v>
      </c>
      <c r="F153" s="259" t="s">
        <v>1235</v>
      </c>
      <c r="G153" s="260" t="s">
        <v>275</v>
      </c>
      <c r="H153" s="261">
        <v>10</v>
      </c>
      <c r="I153" s="262"/>
      <c r="J153" s="263">
        <f>ROUND(I153*H153,2)</f>
        <v>0</v>
      </c>
      <c r="K153" s="259" t="s">
        <v>648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470</v>
      </c>
      <c r="AU153" s="225" t="s">
        <v>81</v>
      </c>
      <c r="AY153" s="18" t="s">
        <v>154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162</v>
      </c>
      <c r="BM153" s="225" t="s">
        <v>1380</v>
      </c>
    </row>
    <row r="154" s="2" customFormat="1">
      <c r="A154" s="39"/>
      <c r="B154" s="40"/>
      <c r="C154" s="41"/>
      <c r="D154" s="227" t="s">
        <v>164</v>
      </c>
      <c r="E154" s="41"/>
      <c r="F154" s="228" t="s">
        <v>1235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164</v>
      </c>
      <c r="AU154" s="18" t="s">
        <v>81</v>
      </c>
    </row>
    <row r="155" s="2" customFormat="1">
      <c r="A155" s="39"/>
      <c r="B155" s="40"/>
      <c r="C155" s="41"/>
      <c r="D155" s="227" t="s">
        <v>277</v>
      </c>
      <c r="E155" s="41"/>
      <c r="F155" s="256" t="s">
        <v>1237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277</v>
      </c>
      <c r="AU155" s="18" t="s">
        <v>81</v>
      </c>
    </row>
    <row r="156" s="12" customFormat="1" ht="22.8" customHeight="1">
      <c r="A156" s="12"/>
      <c r="B156" s="198"/>
      <c r="C156" s="199"/>
      <c r="D156" s="200" t="s">
        <v>71</v>
      </c>
      <c r="E156" s="212" t="s">
        <v>1381</v>
      </c>
      <c r="F156" s="212" t="s">
        <v>1382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SUM(P157:P170)</f>
        <v>0</v>
      </c>
      <c r="Q156" s="206"/>
      <c r="R156" s="207">
        <f>SUM(R157:R170)</f>
        <v>0</v>
      </c>
      <c r="S156" s="206"/>
      <c r="T156" s="208">
        <f>SUM(T157:T170)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71</v>
      </c>
      <c r="AU156" s="210" t="s">
        <v>79</v>
      </c>
      <c r="AY156" s="209" t="s">
        <v>154</v>
      </c>
      <c r="BK156" s="211">
        <f>SUM(BK157:BK170)</f>
        <v>0</v>
      </c>
    </row>
    <row r="157" s="2" customFormat="1" ht="33" customHeight="1">
      <c r="A157" s="39"/>
      <c r="B157" s="40"/>
      <c r="C157" s="257" t="s">
        <v>272</v>
      </c>
      <c r="D157" s="257" t="s">
        <v>470</v>
      </c>
      <c r="E157" s="258" t="s">
        <v>1383</v>
      </c>
      <c r="F157" s="259" t="s">
        <v>1384</v>
      </c>
      <c r="G157" s="260" t="s">
        <v>275</v>
      </c>
      <c r="H157" s="261">
        <v>1</v>
      </c>
      <c r="I157" s="262"/>
      <c r="J157" s="263">
        <f>ROUND(I157*H157,2)</f>
        <v>0</v>
      </c>
      <c r="K157" s="259" t="s">
        <v>648</v>
      </c>
      <c r="L157" s="264"/>
      <c r="M157" s="265" t="s">
        <v>19</v>
      </c>
      <c r="N157" s="266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208</v>
      </c>
      <c r="AT157" s="225" t="s">
        <v>470</v>
      </c>
      <c r="AU157" s="225" t="s">
        <v>81</v>
      </c>
      <c r="AY157" s="18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162</v>
      </c>
      <c r="BM157" s="225" t="s">
        <v>1385</v>
      </c>
    </row>
    <row r="158" s="2" customFormat="1">
      <c r="A158" s="39"/>
      <c r="B158" s="40"/>
      <c r="C158" s="41"/>
      <c r="D158" s="227" t="s">
        <v>164</v>
      </c>
      <c r="E158" s="41"/>
      <c r="F158" s="228" t="s">
        <v>1384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81</v>
      </c>
    </row>
    <row r="159" s="2" customFormat="1">
      <c r="A159" s="39"/>
      <c r="B159" s="40"/>
      <c r="C159" s="41"/>
      <c r="D159" s="227" t="s">
        <v>277</v>
      </c>
      <c r="E159" s="41"/>
      <c r="F159" s="256" t="s">
        <v>1386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277</v>
      </c>
      <c r="AU159" s="18" t="s">
        <v>81</v>
      </c>
    </row>
    <row r="160" s="2" customFormat="1" ht="24.15" customHeight="1">
      <c r="A160" s="39"/>
      <c r="B160" s="40"/>
      <c r="C160" s="257" t="s">
        <v>279</v>
      </c>
      <c r="D160" s="257" t="s">
        <v>470</v>
      </c>
      <c r="E160" s="258" t="s">
        <v>1387</v>
      </c>
      <c r="F160" s="259" t="s">
        <v>1388</v>
      </c>
      <c r="G160" s="260" t="s">
        <v>275</v>
      </c>
      <c r="H160" s="261">
        <v>3</v>
      </c>
      <c r="I160" s="262"/>
      <c r="J160" s="263">
        <f>ROUND(I160*H160,2)</f>
        <v>0</v>
      </c>
      <c r="K160" s="259" t="s">
        <v>648</v>
      </c>
      <c r="L160" s="264"/>
      <c r="M160" s="265" t="s">
        <v>19</v>
      </c>
      <c r="N160" s="266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208</v>
      </c>
      <c r="AT160" s="225" t="s">
        <v>470</v>
      </c>
      <c r="AU160" s="225" t="s">
        <v>81</v>
      </c>
      <c r="AY160" s="18" t="s">
        <v>154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162</v>
      </c>
      <c r="BM160" s="225" t="s">
        <v>1389</v>
      </c>
    </row>
    <row r="161" s="2" customFormat="1">
      <c r="A161" s="39"/>
      <c r="B161" s="40"/>
      <c r="C161" s="41"/>
      <c r="D161" s="227" t="s">
        <v>164</v>
      </c>
      <c r="E161" s="41"/>
      <c r="F161" s="228" t="s">
        <v>1388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164</v>
      </c>
      <c r="AU161" s="18" t="s">
        <v>81</v>
      </c>
    </row>
    <row r="162" s="2" customFormat="1">
      <c r="A162" s="39"/>
      <c r="B162" s="40"/>
      <c r="C162" s="41"/>
      <c r="D162" s="227" t="s">
        <v>277</v>
      </c>
      <c r="E162" s="41"/>
      <c r="F162" s="256" t="s">
        <v>1390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277</v>
      </c>
      <c r="AU162" s="18" t="s">
        <v>81</v>
      </c>
    </row>
    <row r="163" s="2" customFormat="1" ht="33" customHeight="1">
      <c r="A163" s="39"/>
      <c r="B163" s="40"/>
      <c r="C163" s="257" t="s">
        <v>289</v>
      </c>
      <c r="D163" s="257" t="s">
        <v>470</v>
      </c>
      <c r="E163" s="258" t="s">
        <v>1391</v>
      </c>
      <c r="F163" s="259" t="s">
        <v>1392</v>
      </c>
      <c r="G163" s="260" t="s">
        <v>275</v>
      </c>
      <c r="H163" s="261">
        <v>1</v>
      </c>
      <c r="I163" s="262"/>
      <c r="J163" s="263">
        <f>ROUND(I163*H163,2)</f>
        <v>0</v>
      </c>
      <c r="K163" s="259" t="s">
        <v>648</v>
      </c>
      <c r="L163" s="264"/>
      <c r="M163" s="265" t="s">
        <v>19</v>
      </c>
      <c r="N163" s="266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208</v>
      </c>
      <c r="AT163" s="225" t="s">
        <v>470</v>
      </c>
      <c r="AU163" s="225" t="s">
        <v>81</v>
      </c>
      <c r="AY163" s="18" t="s">
        <v>154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162</v>
      </c>
      <c r="BM163" s="225" t="s">
        <v>1393</v>
      </c>
    </row>
    <row r="164" s="2" customFormat="1">
      <c r="A164" s="39"/>
      <c r="B164" s="40"/>
      <c r="C164" s="41"/>
      <c r="D164" s="227" t="s">
        <v>164</v>
      </c>
      <c r="E164" s="41"/>
      <c r="F164" s="228" t="s">
        <v>1392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164</v>
      </c>
      <c r="AU164" s="18" t="s">
        <v>81</v>
      </c>
    </row>
    <row r="165" s="2" customFormat="1">
      <c r="A165" s="39"/>
      <c r="B165" s="40"/>
      <c r="C165" s="41"/>
      <c r="D165" s="227" t="s">
        <v>277</v>
      </c>
      <c r="E165" s="41"/>
      <c r="F165" s="256" t="s">
        <v>1394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277</v>
      </c>
      <c r="AU165" s="18" t="s">
        <v>81</v>
      </c>
    </row>
    <row r="166" s="2" customFormat="1" ht="24.15" customHeight="1">
      <c r="A166" s="39"/>
      <c r="B166" s="40"/>
      <c r="C166" s="257" t="s">
        <v>7</v>
      </c>
      <c r="D166" s="257" t="s">
        <v>470</v>
      </c>
      <c r="E166" s="258" t="s">
        <v>1395</v>
      </c>
      <c r="F166" s="259" t="s">
        <v>1396</v>
      </c>
      <c r="G166" s="260" t="s">
        <v>1361</v>
      </c>
      <c r="H166" s="261">
        <v>1</v>
      </c>
      <c r="I166" s="262"/>
      <c r="J166" s="263">
        <f>ROUND(I166*H166,2)</f>
        <v>0</v>
      </c>
      <c r="K166" s="259" t="s">
        <v>648</v>
      </c>
      <c r="L166" s="264"/>
      <c r="M166" s="265" t="s">
        <v>19</v>
      </c>
      <c r="N166" s="266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208</v>
      </c>
      <c r="AT166" s="225" t="s">
        <v>470</v>
      </c>
      <c r="AU166" s="225" t="s">
        <v>81</v>
      </c>
      <c r="AY166" s="18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162</v>
      </c>
      <c r="BM166" s="225" t="s">
        <v>1397</v>
      </c>
    </row>
    <row r="167" s="2" customFormat="1">
      <c r="A167" s="39"/>
      <c r="B167" s="40"/>
      <c r="C167" s="41"/>
      <c r="D167" s="227" t="s">
        <v>164</v>
      </c>
      <c r="E167" s="41"/>
      <c r="F167" s="228" t="s">
        <v>1396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164</v>
      </c>
      <c r="AU167" s="18" t="s">
        <v>81</v>
      </c>
    </row>
    <row r="168" s="2" customFormat="1">
      <c r="A168" s="39"/>
      <c r="B168" s="40"/>
      <c r="C168" s="41"/>
      <c r="D168" s="227" t="s">
        <v>277</v>
      </c>
      <c r="E168" s="41"/>
      <c r="F168" s="256" t="s">
        <v>1398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277</v>
      </c>
      <c r="AU168" s="18" t="s">
        <v>81</v>
      </c>
    </row>
    <row r="169" s="2" customFormat="1" ht="16.5" customHeight="1">
      <c r="A169" s="39"/>
      <c r="B169" s="40"/>
      <c r="C169" s="257" t="s">
        <v>300</v>
      </c>
      <c r="D169" s="257" t="s">
        <v>470</v>
      </c>
      <c r="E169" s="258" t="s">
        <v>1399</v>
      </c>
      <c r="F169" s="259" t="s">
        <v>1400</v>
      </c>
      <c r="G169" s="260" t="s">
        <v>275</v>
      </c>
      <c r="H169" s="261">
        <v>1</v>
      </c>
      <c r="I169" s="262"/>
      <c r="J169" s="263">
        <f>ROUND(I169*H169,2)</f>
        <v>0</v>
      </c>
      <c r="K169" s="259" t="s">
        <v>648</v>
      </c>
      <c r="L169" s="264"/>
      <c r="M169" s="265" t="s">
        <v>19</v>
      </c>
      <c r="N169" s="266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208</v>
      </c>
      <c r="AT169" s="225" t="s">
        <v>470</v>
      </c>
      <c r="AU169" s="225" t="s">
        <v>81</v>
      </c>
      <c r="AY169" s="18" t="s">
        <v>154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162</v>
      </c>
      <c r="BM169" s="225" t="s">
        <v>1401</v>
      </c>
    </row>
    <row r="170" s="2" customFormat="1">
      <c r="A170" s="39"/>
      <c r="B170" s="40"/>
      <c r="C170" s="41"/>
      <c r="D170" s="227" t="s">
        <v>164</v>
      </c>
      <c r="E170" s="41"/>
      <c r="F170" s="228" t="s">
        <v>1400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164</v>
      </c>
      <c r="AU170" s="18" t="s">
        <v>81</v>
      </c>
    </row>
    <row r="171" s="12" customFormat="1" ht="22.8" customHeight="1">
      <c r="A171" s="12"/>
      <c r="B171" s="198"/>
      <c r="C171" s="199"/>
      <c r="D171" s="200" t="s">
        <v>71</v>
      </c>
      <c r="E171" s="212" t="s">
        <v>1402</v>
      </c>
      <c r="F171" s="212" t="s">
        <v>1403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SUM(P172:P174)</f>
        <v>0</v>
      </c>
      <c r="Q171" s="206"/>
      <c r="R171" s="207">
        <f>SUM(R172:R174)</f>
        <v>0</v>
      </c>
      <c r="S171" s="206"/>
      <c r="T171" s="208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71</v>
      </c>
      <c r="AU171" s="210" t="s">
        <v>79</v>
      </c>
      <c r="AY171" s="209" t="s">
        <v>154</v>
      </c>
      <c r="BK171" s="211">
        <f>SUM(BK172:BK174)</f>
        <v>0</v>
      </c>
    </row>
    <row r="172" s="2" customFormat="1" ht="16.5" customHeight="1">
      <c r="A172" s="39"/>
      <c r="B172" s="40"/>
      <c r="C172" s="257" t="s">
        <v>305</v>
      </c>
      <c r="D172" s="257" t="s">
        <v>470</v>
      </c>
      <c r="E172" s="258" t="s">
        <v>1404</v>
      </c>
      <c r="F172" s="259" t="s">
        <v>1405</v>
      </c>
      <c r="G172" s="260" t="s">
        <v>275</v>
      </c>
      <c r="H172" s="261">
        <v>1</v>
      </c>
      <c r="I172" s="262"/>
      <c r="J172" s="263">
        <f>ROUND(I172*H172,2)</f>
        <v>0</v>
      </c>
      <c r="K172" s="259" t="s">
        <v>648</v>
      </c>
      <c r="L172" s="264"/>
      <c r="M172" s="265" t="s">
        <v>19</v>
      </c>
      <c r="N172" s="266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208</v>
      </c>
      <c r="AT172" s="225" t="s">
        <v>470</v>
      </c>
      <c r="AU172" s="225" t="s">
        <v>81</v>
      </c>
      <c r="AY172" s="18" t="s">
        <v>154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162</v>
      </c>
      <c r="BM172" s="225" t="s">
        <v>1406</v>
      </c>
    </row>
    <row r="173" s="2" customFormat="1">
      <c r="A173" s="39"/>
      <c r="B173" s="40"/>
      <c r="C173" s="41"/>
      <c r="D173" s="227" t="s">
        <v>164</v>
      </c>
      <c r="E173" s="41"/>
      <c r="F173" s="228" t="s">
        <v>1405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164</v>
      </c>
      <c r="AU173" s="18" t="s">
        <v>81</v>
      </c>
    </row>
    <row r="174" s="2" customFormat="1">
      <c r="A174" s="39"/>
      <c r="B174" s="40"/>
      <c r="C174" s="41"/>
      <c r="D174" s="227" t="s">
        <v>277</v>
      </c>
      <c r="E174" s="41"/>
      <c r="F174" s="256" t="s">
        <v>1407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277</v>
      </c>
      <c r="AU174" s="18" t="s">
        <v>81</v>
      </c>
    </row>
    <row r="175" s="12" customFormat="1" ht="22.8" customHeight="1">
      <c r="A175" s="12"/>
      <c r="B175" s="198"/>
      <c r="C175" s="199"/>
      <c r="D175" s="200" t="s">
        <v>71</v>
      </c>
      <c r="E175" s="212" t="s">
        <v>1408</v>
      </c>
      <c r="F175" s="212" t="s">
        <v>1409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SUM(P176:P200)</f>
        <v>0</v>
      </c>
      <c r="Q175" s="206"/>
      <c r="R175" s="207">
        <f>SUM(R176:R200)</f>
        <v>0</v>
      </c>
      <c r="S175" s="206"/>
      <c r="T175" s="208">
        <f>SUM(T176:T200)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79</v>
      </c>
      <c r="AT175" s="210" t="s">
        <v>71</v>
      </c>
      <c r="AU175" s="210" t="s">
        <v>79</v>
      </c>
      <c r="AY175" s="209" t="s">
        <v>154</v>
      </c>
      <c r="BK175" s="211">
        <f>SUM(BK176:BK200)</f>
        <v>0</v>
      </c>
    </row>
    <row r="176" s="2" customFormat="1" ht="16.5" customHeight="1">
      <c r="A176" s="39"/>
      <c r="B176" s="40"/>
      <c r="C176" s="257" t="s">
        <v>312</v>
      </c>
      <c r="D176" s="257" t="s">
        <v>470</v>
      </c>
      <c r="E176" s="258" t="s">
        <v>1410</v>
      </c>
      <c r="F176" s="259" t="s">
        <v>1411</v>
      </c>
      <c r="G176" s="260" t="s">
        <v>275</v>
      </c>
      <c r="H176" s="261">
        <v>6</v>
      </c>
      <c r="I176" s="262"/>
      <c r="J176" s="263">
        <f>ROUND(I176*H176,2)</f>
        <v>0</v>
      </c>
      <c r="K176" s="259" t="s">
        <v>648</v>
      </c>
      <c r="L176" s="264"/>
      <c r="M176" s="265" t="s">
        <v>19</v>
      </c>
      <c r="N176" s="266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208</v>
      </c>
      <c r="AT176" s="225" t="s">
        <v>470</v>
      </c>
      <c r="AU176" s="225" t="s">
        <v>81</v>
      </c>
      <c r="AY176" s="18" t="s">
        <v>154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162</v>
      </c>
      <c r="BM176" s="225" t="s">
        <v>1412</v>
      </c>
    </row>
    <row r="177" s="2" customFormat="1">
      <c r="A177" s="39"/>
      <c r="B177" s="40"/>
      <c r="C177" s="41"/>
      <c r="D177" s="227" t="s">
        <v>164</v>
      </c>
      <c r="E177" s="41"/>
      <c r="F177" s="228" t="s">
        <v>1411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164</v>
      </c>
      <c r="AU177" s="18" t="s">
        <v>81</v>
      </c>
    </row>
    <row r="178" s="2" customFormat="1">
      <c r="A178" s="39"/>
      <c r="B178" s="40"/>
      <c r="C178" s="41"/>
      <c r="D178" s="227" t="s">
        <v>277</v>
      </c>
      <c r="E178" s="41"/>
      <c r="F178" s="256" t="s">
        <v>1413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277</v>
      </c>
      <c r="AU178" s="18" t="s">
        <v>81</v>
      </c>
    </row>
    <row r="179" s="2" customFormat="1" ht="16.5" customHeight="1">
      <c r="A179" s="39"/>
      <c r="B179" s="40"/>
      <c r="C179" s="257" t="s">
        <v>318</v>
      </c>
      <c r="D179" s="257" t="s">
        <v>470</v>
      </c>
      <c r="E179" s="258" t="s">
        <v>1414</v>
      </c>
      <c r="F179" s="259" t="s">
        <v>1415</v>
      </c>
      <c r="G179" s="260" t="s">
        <v>275</v>
      </c>
      <c r="H179" s="261">
        <v>24</v>
      </c>
      <c r="I179" s="262"/>
      <c r="J179" s="263">
        <f>ROUND(I179*H179,2)</f>
        <v>0</v>
      </c>
      <c r="K179" s="259" t="s">
        <v>648</v>
      </c>
      <c r="L179" s="264"/>
      <c r="M179" s="265" t="s">
        <v>19</v>
      </c>
      <c r="N179" s="266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208</v>
      </c>
      <c r="AT179" s="225" t="s">
        <v>470</v>
      </c>
      <c r="AU179" s="225" t="s">
        <v>81</v>
      </c>
      <c r="AY179" s="18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162</v>
      </c>
      <c r="BM179" s="225" t="s">
        <v>1416</v>
      </c>
    </row>
    <row r="180" s="2" customFormat="1">
      <c r="A180" s="39"/>
      <c r="B180" s="40"/>
      <c r="C180" s="41"/>
      <c r="D180" s="227" t="s">
        <v>164</v>
      </c>
      <c r="E180" s="41"/>
      <c r="F180" s="228" t="s">
        <v>1415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164</v>
      </c>
      <c r="AU180" s="18" t="s">
        <v>81</v>
      </c>
    </row>
    <row r="181" s="2" customFormat="1">
      <c r="A181" s="39"/>
      <c r="B181" s="40"/>
      <c r="C181" s="41"/>
      <c r="D181" s="227" t="s">
        <v>277</v>
      </c>
      <c r="E181" s="41"/>
      <c r="F181" s="256" t="s">
        <v>1417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277</v>
      </c>
      <c r="AU181" s="18" t="s">
        <v>81</v>
      </c>
    </row>
    <row r="182" s="2" customFormat="1" ht="16.5" customHeight="1">
      <c r="A182" s="39"/>
      <c r="B182" s="40"/>
      <c r="C182" s="257" t="s">
        <v>324</v>
      </c>
      <c r="D182" s="257" t="s">
        <v>470</v>
      </c>
      <c r="E182" s="258" t="s">
        <v>1418</v>
      </c>
      <c r="F182" s="259" t="s">
        <v>1419</v>
      </c>
      <c r="G182" s="260" t="s">
        <v>275</v>
      </c>
      <c r="H182" s="261">
        <v>24</v>
      </c>
      <c r="I182" s="262"/>
      <c r="J182" s="263">
        <f>ROUND(I182*H182,2)</f>
        <v>0</v>
      </c>
      <c r="K182" s="259" t="s">
        <v>648</v>
      </c>
      <c r="L182" s="264"/>
      <c r="M182" s="265" t="s">
        <v>19</v>
      </c>
      <c r="N182" s="266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208</v>
      </c>
      <c r="AT182" s="225" t="s">
        <v>470</v>
      </c>
      <c r="AU182" s="225" t="s">
        <v>81</v>
      </c>
      <c r="AY182" s="18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162</v>
      </c>
      <c r="BM182" s="225" t="s">
        <v>1420</v>
      </c>
    </row>
    <row r="183" s="2" customFormat="1">
      <c r="A183" s="39"/>
      <c r="B183" s="40"/>
      <c r="C183" s="41"/>
      <c r="D183" s="227" t="s">
        <v>164</v>
      </c>
      <c r="E183" s="41"/>
      <c r="F183" s="228" t="s">
        <v>1419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164</v>
      </c>
      <c r="AU183" s="18" t="s">
        <v>81</v>
      </c>
    </row>
    <row r="184" s="2" customFormat="1" ht="16.5" customHeight="1">
      <c r="A184" s="39"/>
      <c r="B184" s="40"/>
      <c r="C184" s="257" t="s">
        <v>330</v>
      </c>
      <c r="D184" s="257" t="s">
        <v>470</v>
      </c>
      <c r="E184" s="258" t="s">
        <v>1421</v>
      </c>
      <c r="F184" s="259" t="s">
        <v>1422</v>
      </c>
      <c r="G184" s="260" t="s">
        <v>275</v>
      </c>
      <c r="H184" s="261">
        <v>2</v>
      </c>
      <c r="I184" s="262"/>
      <c r="J184" s="263">
        <f>ROUND(I184*H184,2)</f>
        <v>0</v>
      </c>
      <c r="K184" s="259" t="s">
        <v>648</v>
      </c>
      <c r="L184" s="264"/>
      <c r="M184" s="265" t="s">
        <v>19</v>
      </c>
      <c r="N184" s="266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208</v>
      </c>
      <c r="AT184" s="225" t="s">
        <v>470</v>
      </c>
      <c r="AU184" s="225" t="s">
        <v>81</v>
      </c>
      <c r="AY184" s="18" t="s">
        <v>154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162</v>
      </c>
      <c r="BM184" s="225" t="s">
        <v>1423</v>
      </c>
    </row>
    <row r="185" s="2" customFormat="1">
      <c r="A185" s="39"/>
      <c r="B185" s="40"/>
      <c r="C185" s="41"/>
      <c r="D185" s="227" t="s">
        <v>164</v>
      </c>
      <c r="E185" s="41"/>
      <c r="F185" s="228" t="s">
        <v>1422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164</v>
      </c>
      <c r="AU185" s="18" t="s">
        <v>81</v>
      </c>
    </row>
    <row r="186" s="2" customFormat="1">
      <c r="A186" s="39"/>
      <c r="B186" s="40"/>
      <c r="C186" s="41"/>
      <c r="D186" s="227" t="s">
        <v>277</v>
      </c>
      <c r="E186" s="41"/>
      <c r="F186" s="256" t="s">
        <v>1424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277</v>
      </c>
      <c r="AU186" s="18" t="s">
        <v>81</v>
      </c>
    </row>
    <row r="187" s="2" customFormat="1" ht="24.15" customHeight="1">
      <c r="A187" s="39"/>
      <c r="B187" s="40"/>
      <c r="C187" s="257" t="s">
        <v>337</v>
      </c>
      <c r="D187" s="257" t="s">
        <v>470</v>
      </c>
      <c r="E187" s="258" t="s">
        <v>1425</v>
      </c>
      <c r="F187" s="259" t="s">
        <v>1426</v>
      </c>
      <c r="G187" s="260" t="s">
        <v>275</v>
      </c>
      <c r="H187" s="261">
        <v>2</v>
      </c>
      <c r="I187" s="262"/>
      <c r="J187" s="263">
        <f>ROUND(I187*H187,2)</f>
        <v>0</v>
      </c>
      <c r="K187" s="259" t="s">
        <v>648</v>
      </c>
      <c r="L187" s="264"/>
      <c r="M187" s="265" t="s">
        <v>19</v>
      </c>
      <c r="N187" s="266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208</v>
      </c>
      <c r="AT187" s="225" t="s">
        <v>470</v>
      </c>
      <c r="AU187" s="225" t="s">
        <v>81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162</v>
      </c>
      <c r="BM187" s="225" t="s">
        <v>1427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1426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81</v>
      </c>
    </row>
    <row r="189" s="2" customFormat="1">
      <c r="A189" s="39"/>
      <c r="B189" s="40"/>
      <c r="C189" s="41"/>
      <c r="D189" s="227" t="s">
        <v>277</v>
      </c>
      <c r="E189" s="41"/>
      <c r="F189" s="256" t="s">
        <v>1428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277</v>
      </c>
      <c r="AU189" s="18" t="s">
        <v>81</v>
      </c>
    </row>
    <row r="190" s="2" customFormat="1" ht="24.15" customHeight="1">
      <c r="A190" s="39"/>
      <c r="B190" s="40"/>
      <c r="C190" s="257" t="s">
        <v>344</v>
      </c>
      <c r="D190" s="257" t="s">
        <v>470</v>
      </c>
      <c r="E190" s="258" t="s">
        <v>1429</v>
      </c>
      <c r="F190" s="259" t="s">
        <v>1430</v>
      </c>
      <c r="G190" s="260" t="s">
        <v>275</v>
      </c>
      <c r="H190" s="261">
        <v>6</v>
      </c>
      <c r="I190" s="262"/>
      <c r="J190" s="263">
        <f>ROUND(I190*H190,2)</f>
        <v>0</v>
      </c>
      <c r="K190" s="259" t="s">
        <v>648</v>
      </c>
      <c r="L190" s="264"/>
      <c r="M190" s="265" t="s">
        <v>19</v>
      </c>
      <c r="N190" s="266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208</v>
      </c>
      <c r="AT190" s="225" t="s">
        <v>470</v>
      </c>
      <c r="AU190" s="225" t="s">
        <v>81</v>
      </c>
      <c r="AY190" s="18" t="s">
        <v>154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162</v>
      </c>
      <c r="BM190" s="225" t="s">
        <v>1431</v>
      </c>
    </row>
    <row r="191" s="2" customFormat="1">
      <c r="A191" s="39"/>
      <c r="B191" s="40"/>
      <c r="C191" s="41"/>
      <c r="D191" s="227" t="s">
        <v>164</v>
      </c>
      <c r="E191" s="41"/>
      <c r="F191" s="228" t="s">
        <v>1430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81</v>
      </c>
    </row>
    <row r="192" s="2" customFormat="1">
      <c r="A192" s="39"/>
      <c r="B192" s="40"/>
      <c r="C192" s="41"/>
      <c r="D192" s="227" t="s">
        <v>277</v>
      </c>
      <c r="E192" s="41"/>
      <c r="F192" s="256" t="s">
        <v>1432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277</v>
      </c>
      <c r="AU192" s="18" t="s">
        <v>81</v>
      </c>
    </row>
    <row r="193" s="2" customFormat="1" ht="16.5" customHeight="1">
      <c r="A193" s="39"/>
      <c r="B193" s="40"/>
      <c r="C193" s="257" t="s">
        <v>353</v>
      </c>
      <c r="D193" s="257" t="s">
        <v>470</v>
      </c>
      <c r="E193" s="258" t="s">
        <v>1433</v>
      </c>
      <c r="F193" s="259" t="s">
        <v>1373</v>
      </c>
      <c r="G193" s="260" t="s">
        <v>275</v>
      </c>
      <c r="H193" s="261">
        <v>1</v>
      </c>
      <c r="I193" s="262"/>
      <c r="J193" s="263">
        <f>ROUND(I193*H193,2)</f>
        <v>0</v>
      </c>
      <c r="K193" s="259" t="s">
        <v>648</v>
      </c>
      <c r="L193" s="264"/>
      <c r="M193" s="265" t="s">
        <v>19</v>
      </c>
      <c r="N193" s="266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208</v>
      </c>
      <c r="AT193" s="225" t="s">
        <v>470</v>
      </c>
      <c r="AU193" s="225" t="s">
        <v>81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162</v>
      </c>
      <c r="BM193" s="225" t="s">
        <v>1434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1373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81</v>
      </c>
    </row>
    <row r="195" s="2" customFormat="1" ht="24.15" customHeight="1">
      <c r="A195" s="39"/>
      <c r="B195" s="40"/>
      <c r="C195" s="257" t="s">
        <v>360</v>
      </c>
      <c r="D195" s="257" t="s">
        <v>470</v>
      </c>
      <c r="E195" s="258" t="s">
        <v>1435</v>
      </c>
      <c r="F195" s="259" t="s">
        <v>1436</v>
      </c>
      <c r="G195" s="260" t="s">
        <v>265</v>
      </c>
      <c r="H195" s="261">
        <v>60</v>
      </c>
      <c r="I195" s="262"/>
      <c r="J195" s="263">
        <f>ROUND(I195*H195,2)</f>
        <v>0</v>
      </c>
      <c r="K195" s="259" t="s">
        <v>648</v>
      </c>
      <c r="L195" s="264"/>
      <c r="M195" s="265" t="s">
        <v>19</v>
      </c>
      <c r="N195" s="266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208</v>
      </c>
      <c r="AT195" s="225" t="s">
        <v>470</v>
      </c>
      <c r="AU195" s="225" t="s">
        <v>81</v>
      </c>
      <c r="AY195" s="18" t="s">
        <v>154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162</v>
      </c>
      <c r="BM195" s="225" t="s">
        <v>1437</v>
      </c>
    </row>
    <row r="196" s="2" customFormat="1">
      <c r="A196" s="39"/>
      <c r="B196" s="40"/>
      <c r="C196" s="41"/>
      <c r="D196" s="227" t="s">
        <v>164</v>
      </c>
      <c r="E196" s="41"/>
      <c r="F196" s="228" t="s">
        <v>1436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164</v>
      </c>
      <c r="AU196" s="18" t="s">
        <v>81</v>
      </c>
    </row>
    <row r="197" s="2" customFormat="1">
      <c r="A197" s="39"/>
      <c r="B197" s="40"/>
      <c r="C197" s="41"/>
      <c r="D197" s="227" t="s">
        <v>277</v>
      </c>
      <c r="E197" s="41"/>
      <c r="F197" s="256" t="s">
        <v>1438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277</v>
      </c>
      <c r="AU197" s="18" t="s">
        <v>81</v>
      </c>
    </row>
    <row r="198" s="2" customFormat="1" ht="24.15" customHeight="1">
      <c r="A198" s="39"/>
      <c r="B198" s="40"/>
      <c r="C198" s="257" t="s">
        <v>366</v>
      </c>
      <c r="D198" s="257" t="s">
        <v>470</v>
      </c>
      <c r="E198" s="258" t="s">
        <v>1439</v>
      </c>
      <c r="F198" s="259" t="s">
        <v>1440</v>
      </c>
      <c r="G198" s="260" t="s">
        <v>275</v>
      </c>
      <c r="H198" s="261">
        <v>1</v>
      </c>
      <c r="I198" s="262"/>
      <c r="J198" s="263">
        <f>ROUND(I198*H198,2)</f>
        <v>0</v>
      </c>
      <c r="K198" s="259" t="s">
        <v>648</v>
      </c>
      <c r="L198" s="264"/>
      <c r="M198" s="265" t="s">
        <v>19</v>
      </c>
      <c r="N198" s="266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208</v>
      </c>
      <c r="AT198" s="225" t="s">
        <v>470</v>
      </c>
      <c r="AU198" s="225" t="s">
        <v>81</v>
      </c>
      <c r="AY198" s="18" t="s">
        <v>154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162</v>
      </c>
      <c r="BM198" s="225" t="s">
        <v>1441</v>
      </c>
    </row>
    <row r="199" s="2" customFormat="1">
      <c r="A199" s="39"/>
      <c r="B199" s="40"/>
      <c r="C199" s="41"/>
      <c r="D199" s="227" t="s">
        <v>164</v>
      </c>
      <c r="E199" s="41"/>
      <c r="F199" s="228" t="s">
        <v>1440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164</v>
      </c>
      <c r="AU199" s="18" t="s">
        <v>81</v>
      </c>
    </row>
    <row r="200" s="2" customFormat="1">
      <c r="A200" s="39"/>
      <c r="B200" s="40"/>
      <c r="C200" s="41"/>
      <c r="D200" s="227" t="s">
        <v>277</v>
      </c>
      <c r="E200" s="41"/>
      <c r="F200" s="256" t="s">
        <v>1442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277</v>
      </c>
      <c r="AU200" s="18" t="s">
        <v>81</v>
      </c>
    </row>
    <row r="201" s="12" customFormat="1" ht="22.8" customHeight="1">
      <c r="A201" s="12"/>
      <c r="B201" s="198"/>
      <c r="C201" s="199"/>
      <c r="D201" s="200" t="s">
        <v>71</v>
      </c>
      <c r="E201" s="212" t="s">
        <v>1443</v>
      </c>
      <c r="F201" s="212" t="s">
        <v>1444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SUM(P202:P215)</f>
        <v>0</v>
      </c>
      <c r="Q201" s="206"/>
      <c r="R201" s="207">
        <f>SUM(R202:R215)</f>
        <v>0</v>
      </c>
      <c r="S201" s="206"/>
      <c r="T201" s="208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79</v>
      </c>
      <c r="AT201" s="210" t="s">
        <v>71</v>
      </c>
      <c r="AU201" s="210" t="s">
        <v>79</v>
      </c>
      <c r="AY201" s="209" t="s">
        <v>154</v>
      </c>
      <c r="BK201" s="211">
        <f>SUM(BK202:BK215)</f>
        <v>0</v>
      </c>
    </row>
    <row r="202" s="2" customFormat="1" ht="16.5" customHeight="1">
      <c r="A202" s="39"/>
      <c r="B202" s="40"/>
      <c r="C202" s="257" t="s">
        <v>373</v>
      </c>
      <c r="D202" s="257" t="s">
        <v>470</v>
      </c>
      <c r="E202" s="258" t="s">
        <v>1445</v>
      </c>
      <c r="F202" s="259" t="s">
        <v>1446</v>
      </c>
      <c r="G202" s="260" t="s">
        <v>265</v>
      </c>
      <c r="H202" s="261">
        <v>50</v>
      </c>
      <c r="I202" s="262"/>
      <c r="J202" s="263">
        <f>ROUND(I202*H202,2)</f>
        <v>0</v>
      </c>
      <c r="K202" s="259" t="s">
        <v>648</v>
      </c>
      <c r="L202" s="264"/>
      <c r="M202" s="265" t="s">
        <v>19</v>
      </c>
      <c r="N202" s="266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208</v>
      </c>
      <c r="AT202" s="225" t="s">
        <v>470</v>
      </c>
      <c r="AU202" s="225" t="s">
        <v>81</v>
      </c>
      <c r="AY202" s="18" t="s">
        <v>154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79</v>
      </c>
      <c r="BK202" s="226">
        <f>ROUND(I202*H202,2)</f>
        <v>0</v>
      </c>
      <c r="BL202" s="18" t="s">
        <v>162</v>
      </c>
      <c r="BM202" s="225" t="s">
        <v>1447</v>
      </c>
    </row>
    <row r="203" s="2" customFormat="1">
      <c r="A203" s="39"/>
      <c r="B203" s="40"/>
      <c r="C203" s="41"/>
      <c r="D203" s="227" t="s">
        <v>164</v>
      </c>
      <c r="E203" s="41"/>
      <c r="F203" s="228" t="s">
        <v>1446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164</v>
      </c>
      <c r="AU203" s="18" t="s">
        <v>81</v>
      </c>
    </row>
    <row r="204" s="2" customFormat="1" ht="16.5" customHeight="1">
      <c r="A204" s="39"/>
      <c r="B204" s="40"/>
      <c r="C204" s="257" t="s">
        <v>379</v>
      </c>
      <c r="D204" s="257" t="s">
        <v>470</v>
      </c>
      <c r="E204" s="258" t="s">
        <v>1448</v>
      </c>
      <c r="F204" s="259" t="s">
        <v>1449</v>
      </c>
      <c r="G204" s="260" t="s">
        <v>265</v>
      </c>
      <c r="H204" s="261">
        <v>50</v>
      </c>
      <c r="I204" s="262"/>
      <c r="J204" s="263">
        <f>ROUND(I204*H204,2)</f>
        <v>0</v>
      </c>
      <c r="K204" s="259" t="s">
        <v>648</v>
      </c>
      <c r="L204" s="264"/>
      <c r="M204" s="265" t="s">
        <v>19</v>
      </c>
      <c r="N204" s="266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208</v>
      </c>
      <c r="AT204" s="225" t="s">
        <v>470</v>
      </c>
      <c r="AU204" s="225" t="s">
        <v>81</v>
      </c>
      <c r="AY204" s="18" t="s">
        <v>154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162</v>
      </c>
      <c r="BM204" s="225" t="s">
        <v>1450</v>
      </c>
    </row>
    <row r="205" s="2" customFormat="1">
      <c r="A205" s="39"/>
      <c r="B205" s="40"/>
      <c r="C205" s="41"/>
      <c r="D205" s="227" t="s">
        <v>164</v>
      </c>
      <c r="E205" s="41"/>
      <c r="F205" s="228" t="s">
        <v>1449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164</v>
      </c>
      <c r="AU205" s="18" t="s">
        <v>81</v>
      </c>
    </row>
    <row r="206" s="2" customFormat="1" ht="16.5" customHeight="1">
      <c r="A206" s="39"/>
      <c r="B206" s="40"/>
      <c r="C206" s="257" t="s">
        <v>386</v>
      </c>
      <c r="D206" s="257" t="s">
        <v>470</v>
      </c>
      <c r="E206" s="258" t="s">
        <v>1451</v>
      </c>
      <c r="F206" s="259" t="s">
        <v>1452</v>
      </c>
      <c r="G206" s="260" t="s">
        <v>275</v>
      </c>
      <c r="H206" s="261">
        <v>1</v>
      </c>
      <c r="I206" s="262"/>
      <c r="J206" s="263">
        <f>ROUND(I206*H206,2)</f>
        <v>0</v>
      </c>
      <c r="K206" s="259" t="s">
        <v>648</v>
      </c>
      <c r="L206" s="264"/>
      <c r="M206" s="265" t="s">
        <v>19</v>
      </c>
      <c r="N206" s="266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208</v>
      </c>
      <c r="AT206" s="225" t="s">
        <v>470</v>
      </c>
      <c r="AU206" s="225" t="s">
        <v>81</v>
      </c>
      <c r="AY206" s="18" t="s">
        <v>154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162</v>
      </c>
      <c r="BM206" s="225" t="s">
        <v>1453</v>
      </c>
    </row>
    <row r="207" s="2" customFormat="1">
      <c r="A207" s="39"/>
      <c r="B207" s="40"/>
      <c r="C207" s="41"/>
      <c r="D207" s="227" t="s">
        <v>164</v>
      </c>
      <c r="E207" s="41"/>
      <c r="F207" s="228" t="s">
        <v>1452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164</v>
      </c>
      <c r="AU207" s="18" t="s">
        <v>81</v>
      </c>
    </row>
    <row r="208" s="2" customFormat="1" ht="16.5" customHeight="1">
      <c r="A208" s="39"/>
      <c r="B208" s="40"/>
      <c r="C208" s="257" t="s">
        <v>396</v>
      </c>
      <c r="D208" s="257" t="s">
        <v>470</v>
      </c>
      <c r="E208" s="258" t="s">
        <v>1454</v>
      </c>
      <c r="F208" s="259" t="s">
        <v>1455</v>
      </c>
      <c r="G208" s="260" t="s">
        <v>275</v>
      </c>
      <c r="H208" s="261">
        <v>1</v>
      </c>
      <c r="I208" s="262"/>
      <c r="J208" s="263">
        <f>ROUND(I208*H208,2)</f>
        <v>0</v>
      </c>
      <c r="K208" s="259" t="s">
        <v>648</v>
      </c>
      <c r="L208" s="264"/>
      <c r="M208" s="265" t="s">
        <v>19</v>
      </c>
      <c r="N208" s="266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208</v>
      </c>
      <c r="AT208" s="225" t="s">
        <v>470</v>
      </c>
      <c r="AU208" s="225" t="s">
        <v>81</v>
      </c>
      <c r="AY208" s="18" t="s">
        <v>154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162</v>
      </c>
      <c r="BM208" s="225" t="s">
        <v>1456</v>
      </c>
    </row>
    <row r="209" s="2" customFormat="1">
      <c r="A209" s="39"/>
      <c r="B209" s="40"/>
      <c r="C209" s="41"/>
      <c r="D209" s="227" t="s">
        <v>164</v>
      </c>
      <c r="E209" s="41"/>
      <c r="F209" s="228" t="s">
        <v>1455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164</v>
      </c>
      <c r="AU209" s="18" t="s">
        <v>81</v>
      </c>
    </row>
    <row r="210" s="2" customFormat="1" ht="16.5" customHeight="1">
      <c r="A210" s="39"/>
      <c r="B210" s="40"/>
      <c r="C210" s="257" t="s">
        <v>403</v>
      </c>
      <c r="D210" s="257" t="s">
        <v>470</v>
      </c>
      <c r="E210" s="258" t="s">
        <v>1457</v>
      </c>
      <c r="F210" s="259" t="s">
        <v>1458</v>
      </c>
      <c r="G210" s="260" t="s">
        <v>265</v>
      </c>
      <c r="H210" s="261">
        <v>1</v>
      </c>
      <c r="I210" s="262"/>
      <c r="J210" s="263">
        <f>ROUND(I210*H210,2)</f>
        <v>0</v>
      </c>
      <c r="K210" s="259" t="s">
        <v>648</v>
      </c>
      <c r="L210" s="264"/>
      <c r="M210" s="265" t="s">
        <v>19</v>
      </c>
      <c r="N210" s="266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208</v>
      </c>
      <c r="AT210" s="225" t="s">
        <v>470</v>
      </c>
      <c r="AU210" s="225" t="s">
        <v>81</v>
      </c>
      <c r="AY210" s="18" t="s">
        <v>154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162</v>
      </c>
      <c r="BM210" s="225" t="s">
        <v>1459</v>
      </c>
    </row>
    <row r="211" s="2" customFormat="1">
      <c r="A211" s="39"/>
      <c r="B211" s="40"/>
      <c r="C211" s="41"/>
      <c r="D211" s="227" t="s">
        <v>164</v>
      </c>
      <c r="E211" s="41"/>
      <c r="F211" s="228" t="s">
        <v>1458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164</v>
      </c>
      <c r="AU211" s="18" t="s">
        <v>81</v>
      </c>
    </row>
    <row r="212" s="2" customFormat="1" ht="16.5" customHeight="1">
      <c r="A212" s="39"/>
      <c r="B212" s="40"/>
      <c r="C212" s="257" t="s">
        <v>409</v>
      </c>
      <c r="D212" s="257" t="s">
        <v>470</v>
      </c>
      <c r="E212" s="258" t="s">
        <v>1460</v>
      </c>
      <c r="F212" s="259" t="s">
        <v>1461</v>
      </c>
      <c r="G212" s="260" t="s">
        <v>275</v>
      </c>
      <c r="H212" s="261">
        <v>1</v>
      </c>
      <c r="I212" s="262"/>
      <c r="J212" s="263">
        <f>ROUND(I212*H212,2)</f>
        <v>0</v>
      </c>
      <c r="K212" s="259" t="s">
        <v>648</v>
      </c>
      <c r="L212" s="264"/>
      <c r="M212" s="265" t="s">
        <v>19</v>
      </c>
      <c r="N212" s="266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208</v>
      </c>
      <c r="AT212" s="225" t="s">
        <v>470</v>
      </c>
      <c r="AU212" s="225" t="s">
        <v>81</v>
      </c>
      <c r="AY212" s="18" t="s">
        <v>154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162</v>
      </c>
      <c r="BM212" s="225" t="s">
        <v>1462</v>
      </c>
    </row>
    <row r="213" s="2" customFormat="1">
      <c r="A213" s="39"/>
      <c r="B213" s="40"/>
      <c r="C213" s="41"/>
      <c r="D213" s="227" t="s">
        <v>164</v>
      </c>
      <c r="E213" s="41"/>
      <c r="F213" s="228" t="s">
        <v>1461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164</v>
      </c>
      <c r="AU213" s="18" t="s">
        <v>81</v>
      </c>
    </row>
    <row r="214" s="2" customFormat="1" ht="16.5" customHeight="1">
      <c r="A214" s="39"/>
      <c r="B214" s="40"/>
      <c r="C214" s="257" t="s">
        <v>415</v>
      </c>
      <c r="D214" s="257" t="s">
        <v>470</v>
      </c>
      <c r="E214" s="258" t="s">
        <v>1463</v>
      </c>
      <c r="F214" s="259" t="s">
        <v>1464</v>
      </c>
      <c r="G214" s="260" t="s">
        <v>1247</v>
      </c>
      <c r="H214" s="261">
        <v>1</v>
      </c>
      <c r="I214" s="262"/>
      <c r="J214" s="263">
        <f>ROUND(I214*H214,2)</f>
        <v>0</v>
      </c>
      <c r="K214" s="259" t="s">
        <v>648</v>
      </c>
      <c r="L214" s="264"/>
      <c r="M214" s="265" t="s">
        <v>19</v>
      </c>
      <c r="N214" s="266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208</v>
      </c>
      <c r="AT214" s="225" t="s">
        <v>470</v>
      </c>
      <c r="AU214" s="225" t="s">
        <v>81</v>
      </c>
      <c r="AY214" s="18" t="s">
        <v>154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162</v>
      </c>
      <c r="BM214" s="225" t="s">
        <v>1465</v>
      </c>
    </row>
    <row r="215" s="2" customFormat="1">
      <c r="A215" s="39"/>
      <c r="B215" s="40"/>
      <c r="C215" s="41"/>
      <c r="D215" s="227" t="s">
        <v>164</v>
      </c>
      <c r="E215" s="41"/>
      <c r="F215" s="228" t="s">
        <v>1464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164</v>
      </c>
      <c r="AU215" s="18" t="s">
        <v>81</v>
      </c>
    </row>
    <row r="216" s="12" customFormat="1" ht="22.8" customHeight="1">
      <c r="A216" s="12"/>
      <c r="B216" s="198"/>
      <c r="C216" s="199"/>
      <c r="D216" s="200" t="s">
        <v>71</v>
      </c>
      <c r="E216" s="212" t="s">
        <v>1238</v>
      </c>
      <c r="F216" s="212" t="s">
        <v>1239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SUM(P217:P223)</f>
        <v>0</v>
      </c>
      <c r="Q216" s="206"/>
      <c r="R216" s="207">
        <f>SUM(R217:R223)</f>
        <v>0</v>
      </c>
      <c r="S216" s="206"/>
      <c r="T216" s="208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79</v>
      </c>
      <c r="AT216" s="210" t="s">
        <v>71</v>
      </c>
      <c r="AU216" s="210" t="s">
        <v>79</v>
      </c>
      <c r="AY216" s="209" t="s">
        <v>154</v>
      </c>
      <c r="BK216" s="211">
        <f>SUM(BK217:BK223)</f>
        <v>0</v>
      </c>
    </row>
    <row r="217" s="2" customFormat="1" ht="16.5" customHeight="1">
      <c r="A217" s="39"/>
      <c r="B217" s="40"/>
      <c r="C217" s="257" t="s">
        <v>421</v>
      </c>
      <c r="D217" s="257" t="s">
        <v>470</v>
      </c>
      <c r="E217" s="258" t="s">
        <v>1240</v>
      </c>
      <c r="F217" s="259" t="s">
        <v>1241</v>
      </c>
      <c r="G217" s="260" t="s">
        <v>265</v>
      </c>
      <c r="H217" s="261">
        <v>10</v>
      </c>
      <c r="I217" s="262"/>
      <c r="J217" s="263">
        <f>ROUND(I217*H217,2)</f>
        <v>0</v>
      </c>
      <c r="K217" s="259" t="s">
        <v>648</v>
      </c>
      <c r="L217" s="264"/>
      <c r="M217" s="265" t="s">
        <v>19</v>
      </c>
      <c r="N217" s="266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208</v>
      </c>
      <c r="AT217" s="225" t="s">
        <v>470</v>
      </c>
      <c r="AU217" s="225" t="s">
        <v>81</v>
      </c>
      <c r="AY217" s="18" t="s">
        <v>154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162</v>
      </c>
      <c r="BM217" s="225" t="s">
        <v>1466</v>
      </c>
    </row>
    <row r="218" s="2" customFormat="1">
      <c r="A218" s="39"/>
      <c r="B218" s="40"/>
      <c r="C218" s="41"/>
      <c r="D218" s="227" t="s">
        <v>164</v>
      </c>
      <c r="E218" s="41"/>
      <c r="F218" s="228" t="s">
        <v>1241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164</v>
      </c>
      <c r="AU218" s="18" t="s">
        <v>81</v>
      </c>
    </row>
    <row r="219" s="2" customFormat="1" ht="16.5" customHeight="1">
      <c r="A219" s="39"/>
      <c r="B219" s="40"/>
      <c r="C219" s="257" t="s">
        <v>428</v>
      </c>
      <c r="D219" s="257" t="s">
        <v>470</v>
      </c>
      <c r="E219" s="258" t="s">
        <v>1467</v>
      </c>
      <c r="F219" s="259" t="s">
        <v>1468</v>
      </c>
      <c r="G219" s="260" t="s">
        <v>1247</v>
      </c>
      <c r="H219" s="261">
        <v>1</v>
      </c>
      <c r="I219" s="262"/>
      <c r="J219" s="263">
        <f>ROUND(I219*H219,2)</f>
        <v>0</v>
      </c>
      <c r="K219" s="259" t="s">
        <v>648</v>
      </c>
      <c r="L219" s="264"/>
      <c r="M219" s="265" t="s">
        <v>19</v>
      </c>
      <c r="N219" s="266" t="s">
        <v>43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208</v>
      </c>
      <c r="AT219" s="225" t="s">
        <v>470</v>
      </c>
      <c r="AU219" s="225" t="s">
        <v>81</v>
      </c>
      <c r="AY219" s="18" t="s">
        <v>154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79</v>
      </c>
      <c r="BK219" s="226">
        <f>ROUND(I219*H219,2)</f>
        <v>0</v>
      </c>
      <c r="BL219" s="18" t="s">
        <v>162</v>
      </c>
      <c r="BM219" s="225" t="s">
        <v>1469</v>
      </c>
    </row>
    <row r="220" s="2" customFormat="1">
      <c r="A220" s="39"/>
      <c r="B220" s="40"/>
      <c r="C220" s="41"/>
      <c r="D220" s="227" t="s">
        <v>164</v>
      </c>
      <c r="E220" s="41"/>
      <c r="F220" s="228" t="s">
        <v>1468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164</v>
      </c>
      <c r="AU220" s="18" t="s">
        <v>81</v>
      </c>
    </row>
    <row r="221" s="2" customFormat="1" ht="16.5" customHeight="1">
      <c r="A221" s="39"/>
      <c r="B221" s="40"/>
      <c r="C221" s="257" t="s">
        <v>435</v>
      </c>
      <c r="D221" s="257" t="s">
        <v>470</v>
      </c>
      <c r="E221" s="258" t="s">
        <v>1470</v>
      </c>
      <c r="F221" s="259" t="s">
        <v>1471</v>
      </c>
      <c r="G221" s="260" t="s">
        <v>265</v>
      </c>
      <c r="H221" s="261">
        <v>10</v>
      </c>
      <c r="I221" s="262"/>
      <c r="J221" s="263">
        <f>ROUND(I221*H221,2)</f>
        <v>0</v>
      </c>
      <c r="K221" s="259" t="s">
        <v>648</v>
      </c>
      <c r="L221" s="264"/>
      <c r="M221" s="265" t="s">
        <v>19</v>
      </c>
      <c r="N221" s="266" t="s">
        <v>43</v>
      </c>
      <c r="O221" s="85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208</v>
      </c>
      <c r="AT221" s="225" t="s">
        <v>470</v>
      </c>
      <c r="AU221" s="225" t="s">
        <v>81</v>
      </c>
      <c r="AY221" s="18" t="s">
        <v>154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162</v>
      </c>
      <c r="BM221" s="225" t="s">
        <v>1472</v>
      </c>
    </row>
    <row r="222" s="2" customFormat="1">
      <c r="A222" s="39"/>
      <c r="B222" s="40"/>
      <c r="C222" s="41"/>
      <c r="D222" s="227" t="s">
        <v>164</v>
      </c>
      <c r="E222" s="41"/>
      <c r="F222" s="228" t="s">
        <v>1471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164</v>
      </c>
      <c r="AU222" s="18" t="s">
        <v>81</v>
      </c>
    </row>
    <row r="223" s="2" customFormat="1">
      <c r="A223" s="39"/>
      <c r="B223" s="40"/>
      <c r="C223" s="41"/>
      <c r="D223" s="227" t="s">
        <v>277</v>
      </c>
      <c r="E223" s="41"/>
      <c r="F223" s="256" t="s">
        <v>1473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277</v>
      </c>
      <c r="AU223" s="18" t="s">
        <v>81</v>
      </c>
    </row>
    <row r="224" s="12" customFormat="1" ht="22.8" customHeight="1">
      <c r="A224" s="12"/>
      <c r="B224" s="198"/>
      <c r="C224" s="199"/>
      <c r="D224" s="200" t="s">
        <v>71</v>
      </c>
      <c r="E224" s="212" t="s">
        <v>1243</v>
      </c>
      <c r="F224" s="212" t="s">
        <v>1244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SUM(P225:P226)</f>
        <v>0</v>
      </c>
      <c r="Q224" s="206"/>
      <c r="R224" s="207">
        <f>SUM(R225:R226)</f>
        <v>0</v>
      </c>
      <c r="S224" s="206"/>
      <c r="T224" s="208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79</v>
      </c>
      <c r="AT224" s="210" t="s">
        <v>71</v>
      </c>
      <c r="AU224" s="210" t="s">
        <v>79</v>
      </c>
      <c r="AY224" s="209" t="s">
        <v>154</v>
      </c>
      <c r="BK224" s="211">
        <f>SUM(BK225:BK226)</f>
        <v>0</v>
      </c>
    </row>
    <row r="225" s="2" customFormat="1" ht="16.5" customHeight="1">
      <c r="A225" s="39"/>
      <c r="B225" s="40"/>
      <c r="C225" s="257" t="s">
        <v>441</v>
      </c>
      <c r="D225" s="257" t="s">
        <v>470</v>
      </c>
      <c r="E225" s="258" t="s">
        <v>1245</v>
      </c>
      <c r="F225" s="259" t="s">
        <v>1246</v>
      </c>
      <c r="G225" s="260" t="s">
        <v>1247</v>
      </c>
      <c r="H225" s="261">
        <v>1</v>
      </c>
      <c r="I225" s="262"/>
      <c r="J225" s="263">
        <f>ROUND(I225*H225,2)</f>
        <v>0</v>
      </c>
      <c r="K225" s="259" t="s">
        <v>19</v>
      </c>
      <c r="L225" s="264"/>
      <c r="M225" s="265" t="s">
        <v>19</v>
      </c>
      <c r="N225" s="266" t="s">
        <v>43</v>
      </c>
      <c r="O225" s="85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208</v>
      </c>
      <c r="AT225" s="225" t="s">
        <v>470</v>
      </c>
      <c r="AU225" s="225" t="s">
        <v>81</v>
      </c>
      <c r="AY225" s="18" t="s">
        <v>154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79</v>
      </c>
      <c r="BK225" s="226">
        <f>ROUND(I225*H225,2)</f>
        <v>0</v>
      </c>
      <c r="BL225" s="18" t="s">
        <v>162</v>
      </c>
      <c r="BM225" s="225" t="s">
        <v>1474</v>
      </c>
    </row>
    <row r="226" s="2" customFormat="1">
      <c r="A226" s="39"/>
      <c r="B226" s="40"/>
      <c r="C226" s="41"/>
      <c r="D226" s="227" t="s">
        <v>164</v>
      </c>
      <c r="E226" s="41"/>
      <c r="F226" s="228" t="s">
        <v>1246</v>
      </c>
      <c r="G226" s="41"/>
      <c r="H226" s="41"/>
      <c r="I226" s="229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164</v>
      </c>
      <c r="AU226" s="18" t="s">
        <v>81</v>
      </c>
    </row>
    <row r="227" s="12" customFormat="1" ht="22.8" customHeight="1">
      <c r="A227" s="12"/>
      <c r="B227" s="198"/>
      <c r="C227" s="199"/>
      <c r="D227" s="200" t="s">
        <v>71</v>
      </c>
      <c r="E227" s="212" t="s">
        <v>1249</v>
      </c>
      <c r="F227" s="212" t="s">
        <v>1250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SUM(P228:P239)</f>
        <v>0</v>
      </c>
      <c r="Q227" s="206"/>
      <c r="R227" s="207">
        <f>SUM(R228:R239)</f>
        <v>0</v>
      </c>
      <c r="S227" s="206"/>
      <c r="T227" s="208">
        <f>SUM(T228:T239)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79</v>
      </c>
      <c r="AT227" s="210" t="s">
        <v>71</v>
      </c>
      <c r="AU227" s="210" t="s">
        <v>79</v>
      </c>
      <c r="AY227" s="209" t="s">
        <v>154</v>
      </c>
      <c r="BK227" s="211">
        <f>SUM(BK228:BK239)</f>
        <v>0</v>
      </c>
    </row>
    <row r="228" s="2" customFormat="1" ht="66.75" customHeight="1">
      <c r="A228" s="39"/>
      <c r="B228" s="40"/>
      <c r="C228" s="257" t="s">
        <v>449</v>
      </c>
      <c r="D228" s="257" t="s">
        <v>470</v>
      </c>
      <c r="E228" s="258" t="s">
        <v>1475</v>
      </c>
      <c r="F228" s="259" t="s">
        <v>1476</v>
      </c>
      <c r="G228" s="260" t="s">
        <v>275</v>
      </c>
      <c r="H228" s="261">
        <v>1</v>
      </c>
      <c r="I228" s="262"/>
      <c r="J228" s="263">
        <f>ROUND(I228*H228,2)</f>
        <v>0</v>
      </c>
      <c r="K228" s="259" t="s">
        <v>648</v>
      </c>
      <c r="L228" s="264"/>
      <c r="M228" s="265" t="s">
        <v>19</v>
      </c>
      <c r="N228" s="266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208</v>
      </c>
      <c r="AT228" s="225" t="s">
        <v>470</v>
      </c>
      <c r="AU228" s="225" t="s">
        <v>81</v>
      </c>
      <c r="AY228" s="18" t="s">
        <v>154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162</v>
      </c>
      <c r="BM228" s="225" t="s">
        <v>1477</v>
      </c>
    </row>
    <row r="229" s="2" customFormat="1">
      <c r="A229" s="39"/>
      <c r="B229" s="40"/>
      <c r="C229" s="41"/>
      <c r="D229" s="227" t="s">
        <v>164</v>
      </c>
      <c r="E229" s="41"/>
      <c r="F229" s="228" t="s">
        <v>1478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164</v>
      </c>
      <c r="AU229" s="18" t="s">
        <v>81</v>
      </c>
    </row>
    <row r="230" s="2" customFormat="1">
      <c r="A230" s="39"/>
      <c r="B230" s="40"/>
      <c r="C230" s="41"/>
      <c r="D230" s="227" t="s">
        <v>277</v>
      </c>
      <c r="E230" s="41"/>
      <c r="F230" s="256" t="s">
        <v>1479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277</v>
      </c>
      <c r="AU230" s="18" t="s">
        <v>81</v>
      </c>
    </row>
    <row r="231" s="2" customFormat="1" ht="33" customHeight="1">
      <c r="A231" s="39"/>
      <c r="B231" s="40"/>
      <c r="C231" s="257" t="s">
        <v>457</v>
      </c>
      <c r="D231" s="257" t="s">
        <v>470</v>
      </c>
      <c r="E231" s="258" t="s">
        <v>1480</v>
      </c>
      <c r="F231" s="259" t="s">
        <v>1256</v>
      </c>
      <c r="G231" s="260" t="s">
        <v>275</v>
      </c>
      <c r="H231" s="261">
        <v>1</v>
      </c>
      <c r="I231" s="262"/>
      <c r="J231" s="263">
        <f>ROUND(I231*H231,2)</f>
        <v>0</v>
      </c>
      <c r="K231" s="259" t="s">
        <v>648</v>
      </c>
      <c r="L231" s="264"/>
      <c r="M231" s="265" t="s">
        <v>19</v>
      </c>
      <c r="N231" s="266" t="s">
        <v>43</v>
      </c>
      <c r="O231" s="8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208</v>
      </c>
      <c r="AT231" s="225" t="s">
        <v>470</v>
      </c>
      <c r="AU231" s="225" t="s">
        <v>81</v>
      </c>
      <c r="AY231" s="18" t="s">
        <v>154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79</v>
      </c>
      <c r="BK231" s="226">
        <f>ROUND(I231*H231,2)</f>
        <v>0</v>
      </c>
      <c r="BL231" s="18" t="s">
        <v>162</v>
      </c>
      <c r="BM231" s="225" t="s">
        <v>1481</v>
      </c>
    </row>
    <row r="232" s="2" customFormat="1">
      <c r="A232" s="39"/>
      <c r="B232" s="40"/>
      <c r="C232" s="41"/>
      <c r="D232" s="227" t="s">
        <v>164</v>
      </c>
      <c r="E232" s="41"/>
      <c r="F232" s="228" t="s">
        <v>1256</v>
      </c>
      <c r="G232" s="41"/>
      <c r="H232" s="41"/>
      <c r="I232" s="229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164</v>
      </c>
      <c r="AU232" s="18" t="s">
        <v>81</v>
      </c>
    </row>
    <row r="233" s="2" customFormat="1">
      <c r="A233" s="39"/>
      <c r="B233" s="40"/>
      <c r="C233" s="41"/>
      <c r="D233" s="227" t="s">
        <v>277</v>
      </c>
      <c r="E233" s="41"/>
      <c r="F233" s="256" t="s">
        <v>1482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277</v>
      </c>
      <c r="AU233" s="18" t="s">
        <v>81</v>
      </c>
    </row>
    <row r="234" s="2" customFormat="1" ht="21.75" customHeight="1">
      <c r="A234" s="39"/>
      <c r="B234" s="40"/>
      <c r="C234" s="257" t="s">
        <v>463</v>
      </c>
      <c r="D234" s="257" t="s">
        <v>470</v>
      </c>
      <c r="E234" s="258" t="s">
        <v>1483</v>
      </c>
      <c r="F234" s="259" t="s">
        <v>1252</v>
      </c>
      <c r="G234" s="260" t="s">
        <v>275</v>
      </c>
      <c r="H234" s="261">
        <v>1</v>
      </c>
      <c r="I234" s="262"/>
      <c r="J234" s="263">
        <f>ROUND(I234*H234,2)</f>
        <v>0</v>
      </c>
      <c r="K234" s="259" t="s">
        <v>648</v>
      </c>
      <c r="L234" s="264"/>
      <c r="M234" s="265" t="s">
        <v>19</v>
      </c>
      <c r="N234" s="266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208</v>
      </c>
      <c r="AT234" s="225" t="s">
        <v>470</v>
      </c>
      <c r="AU234" s="225" t="s">
        <v>81</v>
      </c>
      <c r="AY234" s="18" t="s">
        <v>154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162</v>
      </c>
      <c r="BM234" s="225" t="s">
        <v>1484</v>
      </c>
    </row>
    <row r="235" s="2" customFormat="1">
      <c r="A235" s="39"/>
      <c r="B235" s="40"/>
      <c r="C235" s="41"/>
      <c r="D235" s="227" t="s">
        <v>164</v>
      </c>
      <c r="E235" s="41"/>
      <c r="F235" s="228" t="s">
        <v>1254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164</v>
      </c>
      <c r="AU235" s="18" t="s">
        <v>81</v>
      </c>
    </row>
    <row r="236" s="2" customFormat="1">
      <c r="A236" s="39"/>
      <c r="B236" s="40"/>
      <c r="C236" s="41"/>
      <c r="D236" s="227" t="s">
        <v>277</v>
      </c>
      <c r="E236" s="41"/>
      <c r="F236" s="256" t="s">
        <v>1485</v>
      </c>
      <c r="G236" s="41"/>
      <c r="H236" s="41"/>
      <c r="I236" s="229"/>
      <c r="J236" s="41"/>
      <c r="K236" s="41"/>
      <c r="L236" s="45"/>
      <c r="M236" s="230"/>
      <c r="N236" s="23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277</v>
      </c>
      <c r="AU236" s="18" t="s">
        <v>81</v>
      </c>
    </row>
    <row r="237" s="2" customFormat="1" ht="33" customHeight="1">
      <c r="A237" s="39"/>
      <c r="B237" s="40"/>
      <c r="C237" s="257" t="s">
        <v>469</v>
      </c>
      <c r="D237" s="257" t="s">
        <v>470</v>
      </c>
      <c r="E237" s="258" t="s">
        <v>1255</v>
      </c>
      <c r="F237" s="259" t="s">
        <v>1256</v>
      </c>
      <c r="G237" s="260" t="s">
        <v>275</v>
      </c>
      <c r="H237" s="261">
        <v>1</v>
      </c>
      <c r="I237" s="262"/>
      <c r="J237" s="263">
        <f>ROUND(I237*H237,2)</f>
        <v>0</v>
      </c>
      <c r="K237" s="259" t="s">
        <v>648</v>
      </c>
      <c r="L237" s="264"/>
      <c r="M237" s="265" t="s">
        <v>19</v>
      </c>
      <c r="N237" s="266" t="s">
        <v>43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208</v>
      </c>
      <c r="AT237" s="225" t="s">
        <v>470</v>
      </c>
      <c r="AU237" s="225" t="s">
        <v>81</v>
      </c>
      <c r="AY237" s="18" t="s">
        <v>154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79</v>
      </c>
      <c r="BK237" s="226">
        <f>ROUND(I237*H237,2)</f>
        <v>0</v>
      </c>
      <c r="BL237" s="18" t="s">
        <v>162</v>
      </c>
      <c r="BM237" s="225" t="s">
        <v>1486</v>
      </c>
    </row>
    <row r="238" s="2" customFormat="1">
      <c r="A238" s="39"/>
      <c r="B238" s="40"/>
      <c r="C238" s="41"/>
      <c r="D238" s="227" t="s">
        <v>164</v>
      </c>
      <c r="E238" s="41"/>
      <c r="F238" s="228" t="s">
        <v>1256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164</v>
      </c>
      <c r="AU238" s="18" t="s">
        <v>81</v>
      </c>
    </row>
    <row r="239" s="2" customFormat="1">
      <c r="A239" s="39"/>
      <c r="B239" s="40"/>
      <c r="C239" s="41"/>
      <c r="D239" s="227" t="s">
        <v>277</v>
      </c>
      <c r="E239" s="41"/>
      <c r="F239" s="256" t="s">
        <v>1258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277</v>
      </c>
      <c r="AU239" s="18" t="s">
        <v>81</v>
      </c>
    </row>
    <row r="240" s="12" customFormat="1" ht="22.8" customHeight="1">
      <c r="A240" s="12"/>
      <c r="B240" s="198"/>
      <c r="C240" s="199"/>
      <c r="D240" s="200" t="s">
        <v>71</v>
      </c>
      <c r="E240" s="212" t="s">
        <v>1259</v>
      </c>
      <c r="F240" s="212" t="s">
        <v>1260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SUM(P241:P245)</f>
        <v>0</v>
      </c>
      <c r="Q240" s="206"/>
      <c r="R240" s="207">
        <f>SUM(R241:R245)</f>
        <v>0</v>
      </c>
      <c r="S240" s="206"/>
      <c r="T240" s="208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79</v>
      </c>
      <c r="AT240" s="210" t="s">
        <v>71</v>
      </c>
      <c r="AU240" s="210" t="s">
        <v>79</v>
      </c>
      <c r="AY240" s="209" t="s">
        <v>154</v>
      </c>
      <c r="BK240" s="211">
        <f>SUM(BK241:BK245)</f>
        <v>0</v>
      </c>
    </row>
    <row r="241" s="2" customFormat="1" ht="24.15" customHeight="1">
      <c r="A241" s="39"/>
      <c r="B241" s="40"/>
      <c r="C241" s="257" t="s">
        <v>476</v>
      </c>
      <c r="D241" s="257" t="s">
        <v>470</v>
      </c>
      <c r="E241" s="258" t="s">
        <v>1261</v>
      </c>
      <c r="F241" s="259" t="s">
        <v>1262</v>
      </c>
      <c r="G241" s="260" t="s">
        <v>1247</v>
      </c>
      <c r="H241" s="261">
        <v>1</v>
      </c>
      <c r="I241" s="262"/>
      <c r="J241" s="263">
        <f>ROUND(I241*H241,2)</f>
        <v>0</v>
      </c>
      <c r="K241" s="259" t="s">
        <v>648</v>
      </c>
      <c r="L241" s="264"/>
      <c r="M241" s="265" t="s">
        <v>19</v>
      </c>
      <c r="N241" s="266" t="s">
        <v>43</v>
      </c>
      <c r="O241" s="85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5" t="s">
        <v>208</v>
      </c>
      <c r="AT241" s="225" t="s">
        <v>470</v>
      </c>
      <c r="AU241" s="225" t="s">
        <v>81</v>
      </c>
      <c r="AY241" s="18" t="s">
        <v>154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8" t="s">
        <v>79</v>
      </c>
      <c r="BK241" s="226">
        <f>ROUND(I241*H241,2)</f>
        <v>0</v>
      </c>
      <c r="BL241" s="18" t="s">
        <v>162</v>
      </c>
      <c r="BM241" s="225" t="s">
        <v>1487</v>
      </c>
    </row>
    <row r="242" s="2" customFormat="1">
      <c r="A242" s="39"/>
      <c r="B242" s="40"/>
      <c r="C242" s="41"/>
      <c r="D242" s="227" t="s">
        <v>164</v>
      </c>
      <c r="E242" s="41"/>
      <c r="F242" s="228" t="s">
        <v>1262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164</v>
      </c>
      <c r="AU242" s="18" t="s">
        <v>81</v>
      </c>
    </row>
    <row r="243" s="2" customFormat="1">
      <c r="A243" s="39"/>
      <c r="B243" s="40"/>
      <c r="C243" s="41"/>
      <c r="D243" s="227" t="s">
        <v>277</v>
      </c>
      <c r="E243" s="41"/>
      <c r="F243" s="256" t="s">
        <v>1264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277</v>
      </c>
      <c r="AU243" s="18" t="s">
        <v>81</v>
      </c>
    </row>
    <row r="244" s="2" customFormat="1" ht="16.5" customHeight="1">
      <c r="A244" s="39"/>
      <c r="B244" s="40"/>
      <c r="C244" s="257" t="s">
        <v>482</v>
      </c>
      <c r="D244" s="257" t="s">
        <v>470</v>
      </c>
      <c r="E244" s="258" t="s">
        <v>1265</v>
      </c>
      <c r="F244" s="259" t="s">
        <v>1266</v>
      </c>
      <c r="G244" s="260" t="s">
        <v>1247</v>
      </c>
      <c r="H244" s="261">
        <v>1</v>
      </c>
      <c r="I244" s="262"/>
      <c r="J244" s="263">
        <f>ROUND(I244*H244,2)</f>
        <v>0</v>
      </c>
      <c r="K244" s="259" t="s">
        <v>648</v>
      </c>
      <c r="L244" s="264"/>
      <c r="M244" s="265" t="s">
        <v>19</v>
      </c>
      <c r="N244" s="266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208</v>
      </c>
      <c r="AT244" s="225" t="s">
        <v>470</v>
      </c>
      <c r="AU244" s="225" t="s">
        <v>81</v>
      </c>
      <c r="AY244" s="18" t="s">
        <v>154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79</v>
      </c>
      <c r="BK244" s="226">
        <f>ROUND(I244*H244,2)</f>
        <v>0</v>
      </c>
      <c r="BL244" s="18" t="s">
        <v>162</v>
      </c>
      <c r="BM244" s="225" t="s">
        <v>1488</v>
      </c>
    </row>
    <row r="245" s="2" customFormat="1">
      <c r="A245" s="39"/>
      <c r="B245" s="40"/>
      <c r="C245" s="41"/>
      <c r="D245" s="227" t="s">
        <v>164</v>
      </c>
      <c r="E245" s="41"/>
      <c r="F245" s="228" t="s">
        <v>1266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164</v>
      </c>
      <c r="AU245" s="18" t="s">
        <v>81</v>
      </c>
    </row>
    <row r="246" s="12" customFormat="1" ht="22.8" customHeight="1">
      <c r="A246" s="12"/>
      <c r="B246" s="198"/>
      <c r="C246" s="199"/>
      <c r="D246" s="200" t="s">
        <v>71</v>
      </c>
      <c r="E246" s="212" t="s">
        <v>1268</v>
      </c>
      <c r="F246" s="212" t="s">
        <v>1269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SUM(P247:P284)</f>
        <v>0</v>
      </c>
      <c r="Q246" s="206"/>
      <c r="R246" s="207">
        <f>SUM(R247:R284)</f>
        <v>0</v>
      </c>
      <c r="S246" s="206"/>
      <c r="T246" s="208">
        <f>SUM(T247:T284)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79</v>
      </c>
      <c r="AT246" s="210" t="s">
        <v>71</v>
      </c>
      <c r="AU246" s="210" t="s">
        <v>79</v>
      </c>
      <c r="AY246" s="209" t="s">
        <v>154</v>
      </c>
      <c r="BK246" s="211">
        <f>SUM(BK247:BK284)</f>
        <v>0</v>
      </c>
    </row>
    <row r="247" s="2" customFormat="1" ht="16.5" customHeight="1">
      <c r="A247" s="39"/>
      <c r="B247" s="40"/>
      <c r="C247" s="214" t="s">
        <v>489</v>
      </c>
      <c r="D247" s="214" t="s">
        <v>157</v>
      </c>
      <c r="E247" s="215" t="s">
        <v>1270</v>
      </c>
      <c r="F247" s="216" t="s">
        <v>1271</v>
      </c>
      <c r="G247" s="217" t="s">
        <v>265</v>
      </c>
      <c r="H247" s="218">
        <v>610</v>
      </c>
      <c r="I247" s="219"/>
      <c r="J247" s="220">
        <f>ROUND(I247*H247,2)</f>
        <v>0</v>
      </c>
      <c r="K247" s="216" t="s">
        <v>648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162</v>
      </c>
      <c r="AT247" s="225" t="s">
        <v>157</v>
      </c>
      <c r="AU247" s="225" t="s">
        <v>81</v>
      </c>
      <c r="AY247" s="18" t="s">
        <v>154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79</v>
      </c>
      <c r="BK247" s="226">
        <f>ROUND(I247*H247,2)</f>
        <v>0</v>
      </c>
      <c r="BL247" s="18" t="s">
        <v>162</v>
      </c>
      <c r="BM247" s="225" t="s">
        <v>1489</v>
      </c>
    </row>
    <row r="248" s="2" customFormat="1">
      <c r="A248" s="39"/>
      <c r="B248" s="40"/>
      <c r="C248" s="41"/>
      <c r="D248" s="227" t="s">
        <v>164</v>
      </c>
      <c r="E248" s="41"/>
      <c r="F248" s="228" t="s">
        <v>1271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164</v>
      </c>
      <c r="AU248" s="18" t="s">
        <v>81</v>
      </c>
    </row>
    <row r="249" s="2" customFormat="1" ht="16.5" customHeight="1">
      <c r="A249" s="39"/>
      <c r="B249" s="40"/>
      <c r="C249" s="214" t="s">
        <v>496</v>
      </c>
      <c r="D249" s="214" t="s">
        <v>157</v>
      </c>
      <c r="E249" s="215" t="s">
        <v>1490</v>
      </c>
      <c r="F249" s="216" t="s">
        <v>1491</v>
      </c>
      <c r="G249" s="217" t="s">
        <v>265</v>
      </c>
      <c r="H249" s="218">
        <v>60</v>
      </c>
      <c r="I249" s="219"/>
      <c r="J249" s="220">
        <f>ROUND(I249*H249,2)</f>
        <v>0</v>
      </c>
      <c r="K249" s="216" t="s">
        <v>648</v>
      </c>
      <c r="L249" s="45"/>
      <c r="M249" s="221" t="s">
        <v>19</v>
      </c>
      <c r="N249" s="222" t="s">
        <v>43</v>
      </c>
      <c r="O249" s="85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5" t="s">
        <v>162</v>
      </c>
      <c r="AT249" s="225" t="s">
        <v>157</v>
      </c>
      <c r="AU249" s="225" t="s">
        <v>81</v>
      </c>
      <c r="AY249" s="18" t="s">
        <v>154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8" t="s">
        <v>79</v>
      </c>
      <c r="BK249" s="226">
        <f>ROUND(I249*H249,2)</f>
        <v>0</v>
      </c>
      <c r="BL249" s="18" t="s">
        <v>162</v>
      </c>
      <c r="BM249" s="225" t="s">
        <v>1492</v>
      </c>
    </row>
    <row r="250" s="2" customFormat="1">
      <c r="A250" s="39"/>
      <c r="B250" s="40"/>
      <c r="C250" s="41"/>
      <c r="D250" s="227" t="s">
        <v>164</v>
      </c>
      <c r="E250" s="41"/>
      <c r="F250" s="228" t="s">
        <v>1491</v>
      </c>
      <c r="G250" s="41"/>
      <c r="H250" s="41"/>
      <c r="I250" s="229"/>
      <c r="J250" s="41"/>
      <c r="K250" s="41"/>
      <c r="L250" s="45"/>
      <c r="M250" s="230"/>
      <c r="N250" s="231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164</v>
      </c>
      <c r="AU250" s="18" t="s">
        <v>81</v>
      </c>
    </row>
    <row r="251" s="2" customFormat="1" ht="21.75" customHeight="1">
      <c r="A251" s="39"/>
      <c r="B251" s="40"/>
      <c r="C251" s="214" t="s">
        <v>502</v>
      </c>
      <c r="D251" s="214" t="s">
        <v>157</v>
      </c>
      <c r="E251" s="215" t="s">
        <v>1493</v>
      </c>
      <c r="F251" s="216" t="s">
        <v>1494</v>
      </c>
      <c r="G251" s="217" t="s">
        <v>1247</v>
      </c>
      <c r="H251" s="218">
        <v>1</v>
      </c>
      <c r="I251" s="219"/>
      <c r="J251" s="220">
        <f>ROUND(I251*H251,2)</f>
        <v>0</v>
      </c>
      <c r="K251" s="216" t="s">
        <v>648</v>
      </c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162</v>
      </c>
      <c r="AT251" s="225" t="s">
        <v>157</v>
      </c>
      <c r="AU251" s="225" t="s">
        <v>81</v>
      </c>
      <c r="AY251" s="18" t="s">
        <v>154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79</v>
      </c>
      <c r="BK251" s="226">
        <f>ROUND(I251*H251,2)</f>
        <v>0</v>
      </c>
      <c r="BL251" s="18" t="s">
        <v>162</v>
      </c>
      <c r="BM251" s="225" t="s">
        <v>1495</v>
      </c>
    </row>
    <row r="252" s="2" customFormat="1">
      <c r="A252" s="39"/>
      <c r="B252" s="40"/>
      <c r="C252" s="41"/>
      <c r="D252" s="227" t="s">
        <v>164</v>
      </c>
      <c r="E252" s="41"/>
      <c r="F252" s="228" t="s">
        <v>1494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164</v>
      </c>
      <c r="AU252" s="18" t="s">
        <v>81</v>
      </c>
    </row>
    <row r="253" s="2" customFormat="1" ht="16.5" customHeight="1">
      <c r="A253" s="39"/>
      <c r="B253" s="40"/>
      <c r="C253" s="214" t="s">
        <v>508</v>
      </c>
      <c r="D253" s="214" t="s">
        <v>157</v>
      </c>
      <c r="E253" s="215" t="s">
        <v>1496</v>
      </c>
      <c r="F253" s="216" t="s">
        <v>1497</v>
      </c>
      <c r="G253" s="217" t="s">
        <v>1247</v>
      </c>
      <c r="H253" s="218">
        <v>1</v>
      </c>
      <c r="I253" s="219"/>
      <c r="J253" s="220">
        <f>ROUND(I253*H253,2)</f>
        <v>0</v>
      </c>
      <c r="K253" s="216" t="s">
        <v>648</v>
      </c>
      <c r="L253" s="45"/>
      <c r="M253" s="221" t="s">
        <v>19</v>
      </c>
      <c r="N253" s="222" t="s">
        <v>43</v>
      </c>
      <c r="O253" s="85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162</v>
      </c>
      <c r="AT253" s="225" t="s">
        <v>157</v>
      </c>
      <c r="AU253" s="225" t="s">
        <v>81</v>
      </c>
      <c r="AY253" s="18" t="s">
        <v>154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79</v>
      </c>
      <c r="BK253" s="226">
        <f>ROUND(I253*H253,2)</f>
        <v>0</v>
      </c>
      <c r="BL253" s="18" t="s">
        <v>162</v>
      </c>
      <c r="BM253" s="225" t="s">
        <v>1498</v>
      </c>
    </row>
    <row r="254" s="2" customFormat="1">
      <c r="A254" s="39"/>
      <c r="B254" s="40"/>
      <c r="C254" s="41"/>
      <c r="D254" s="227" t="s">
        <v>164</v>
      </c>
      <c r="E254" s="41"/>
      <c r="F254" s="228" t="s">
        <v>1497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164</v>
      </c>
      <c r="AU254" s="18" t="s">
        <v>81</v>
      </c>
    </row>
    <row r="255" s="2" customFormat="1" ht="16.5" customHeight="1">
      <c r="A255" s="39"/>
      <c r="B255" s="40"/>
      <c r="C255" s="214" t="s">
        <v>514</v>
      </c>
      <c r="D255" s="214" t="s">
        <v>157</v>
      </c>
      <c r="E255" s="215" t="s">
        <v>1499</v>
      </c>
      <c r="F255" s="216" t="s">
        <v>1500</v>
      </c>
      <c r="G255" s="217" t="s">
        <v>1247</v>
      </c>
      <c r="H255" s="218">
        <v>1</v>
      </c>
      <c r="I255" s="219"/>
      <c r="J255" s="220">
        <f>ROUND(I255*H255,2)</f>
        <v>0</v>
      </c>
      <c r="K255" s="216" t="s">
        <v>648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162</v>
      </c>
      <c r="AT255" s="225" t="s">
        <v>157</v>
      </c>
      <c r="AU255" s="225" t="s">
        <v>81</v>
      </c>
      <c r="AY255" s="18" t="s">
        <v>154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162</v>
      </c>
      <c r="BM255" s="225" t="s">
        <v>1501</v>
      </c>
    </row>
    <row r="256" s="2" customFormat="1">
      <c r="A256" s="39"/>
      <c r="B256" s="40"/>
      <c r="C256" s="41"/>
      <c r="D256" s="227" t="s">
        <v>164</v>
      </c>
      <c r="E256" s="41"/>
      <c r="F256" s="228" t="s">
        <v>1502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164</v>
      </c>
      <c r="AU256" s="18" t="s">
        <v>81</v>
      </c>
    </row>
    <row r="257" s="2" customFormat="1" ht="16.5" customHeight="1">
      <c r="A257" s="39"/>
      <c r="B257" s="40"/>
      <c r="C257" s="214" t="s">
        <v>520</v>
      </c>
      <c r="D257" s="214" t="s">
        <v>157</v>
      </c>
      <c r="E257" s="215" t="s">
        <v>1276</v>
      </c>
      <c r="F257" s="216" t="s">
        <v>1277</v>
      </c>
      <c r="G257" s="217" t="s">
        <v>1247</v>
      </c>
      <c r="H257" s="218">
        <v>1</v>
      </c>
      <c r="I257" s="219"/>
      <c r="J257" s="220">
        <f>ROUND(I257*H257,2)</f>
        <v>0</v>
      </c>
      <c r="K257" s="216" t="s">
        <v>648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162</v>
      </c>
      <c r="AT257" s="225" t="s">
        <v>157</v>
      </c>
      <c r="AU257" s="225" t="s">
        <v>81</v>
      </c>
      <c r="AY257" s="18" t="s">
        <v>154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79</v>
      </c>
      <c r="BK257" s="226">
        <f>ROUND(I257*H257,2)</f>
        <v>0</v>
      </c>
      <c r="BL257" s="18" t="s">
        <v>162</v>
      </c>
      <c r="BM257" s="225" t="s">
        <v>1503</v>
      </c>
    </row>
    <row r="258" s="2" customFormat="1">
      <c r="A258" s="39"/>
      <c r="B258" s="40"/>
      <c r="C258" s="41"/>
      <c r="D258" s="227" t="s">
        <v>164</v>
      </c>
      <c r="E258" s="41"/>
      <c r="F258" s="228" t="s">
        <v>1277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164</v>
      </c>
      <c r="AU258" s="18" t="s">
        <v>81</v>
      </c>
    </row>
    <row r="259" s="2" customFormat="1" ht="16.5" customHeight="1">
      <c r="A259" s="39"/>
      <c r="B259" s="40"/>
      <c r="C259" s="214" t="s">
        <v>526</v>
      </c>
      <c r="D259" s="214" t="s">
        <v>157</v>
      </c>
      <c r="E259" s="215" t="s">
        <v>1504</v>
      </c>
      <c r="F259" s="216" t="s">
        <v>1505</v>
      </c>
      <c r="G259" s="217" t="s">
        <v>275</v>
      </c>
      <c r="H259" s="218">
        <v>1</v>
      </c>
      <c r="I259" s="219"/>
      <c r="J259" s="220">
        <f>ROUND(I259*H259,2)</f>
        <v>0</v>
      </c>
      <c r="K259" s="216" t="s">
        <v>648</v>
      </c>
      <c r="L259" s="45"/>
      <c r="M259" s="221" t="s">
        <v>19</v>
      </c>
      <c r="N259" s="222" t="s">
        <v>43</v>
      </c>
      <c r="O259" s="85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162</v>
      </c>
      <c r="AT259" s="225" t="s">
        <v>157</v>
      </c>
      <c r="AU259" s="225" t="s">
        <v>81</v>
      </c>
      <c r="AY259" s="18" t="s">
        <v>154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79</v>
      </c>
      <c r="BK259" s="226">
        <f>ROUND(I259*H259,2)</f>
        <v>0</v>
      </c>
      <c r="BL259" s="18" t="s">
        <v>162</v>
      </c>
      <c r="BM259" s="225" t="s">
        <v>1506</v>
      </c>
    </row>
    <row r="260" s="2" customFormat="1">
      <c r="A260" s="39"/>
      <c r="B260" s="40"/>
      <c r="C260" s="41"/>
      <c r="D260" s="227" t="s">
        <v>164</v>
      </c>
      <c r="E260" s="41"/>
      <c r="F260" s="228" t="s">
        <v>1505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164</v>
      </c>
      <c r="AU260" s="18" t="s">
        <v>81</v>
      </c>
    </row>
    <row r="261" s="2" customFormat="1" ht="16.5" customHeight="1">
      <c r="A261" s="39"/>
      <c r="B261" s="40"/>
      <c r="C261" s="214" t="s">
        <v>534</v>
      </c>
      <c r="D261" s="214" t="s">
        <v>157</v>
      </c>
      <c r="E261" s="215" t="s">
        <v>1507</v>
      </c>
      <c r="F261" s="216" t="s">
        <v>1508</v>
      </c>
      <c r="G261" s="217" t="s">
        <v>275</v>
      </c>
      <c r="H261" s="218">
        <v>1</v>
      </c>
      <c r="I261" s="219"/>
      <c r="J261" s="220">
        <f>ROUND(I261*H261,2)</f>
        <v>0</v>
      </c>
      <c r="K261" s="216" t="s">
        <v>648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162</v>
      </c>
      <c r="AT261" s="225" t="s">
        <v>157</v>
      </c>
      <c r="AU261" s="225" t="s">
        <v>81</v>
      </c>
      <c r="AY261" s="18" t="s">
        <v>154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162</v>
      </c>
      <c r="BM261" s="225" t="s">
        <v>1509</v>
      </c>
    </row>
    <row r="262" s="2" customFormat="1">
      <c r="A262" s="39"/>
      <c r="B262" s="40"/>
      <c r="C262" s="41"/>
      <c r="D262" s="227" t="s">
        <v>164</v>
      </c>
      <c r="E262" s="41"/>
      <c r="F262" s="228" t="s">
        <v>1508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164</v>
      </c>
      <c r="AU262" s="18" t="s">
        <v>81</v>
      </c>
    </row>
    <row r="263" s="2" customFormat="1" ht="16.5" customHeight="1">
      <c r="A263" s="39"/>
      <c r="B263" s="40"/>
      <c r="C263" s="214" t="s">
        <v>540</v>
      </c>
      <c r="D263" s="214" t="s">
        <v>157</v>
      </c>
      <c r="E263" s="215" t="s">
        <v>1510</v>
      </c>
      <c r="F263" s="216" t="s">
        <v>1511</v>
      </c>
      <c r="G263" s="217" t="s">
        <v>275</v>
      </c>
      <c r="H263" s="218">
        <v>2</v>
      </c>
      <c r="I263" s="219"/>
      <c r="J263" s="220">
        <f>ROUND(I263*H263,2)</f>
        <v>0</v>
      </c>
      <c r="K263" s="216" t="s">
        <v>648</v>
      </c>
      <c r="L263" s="45"/>
      <c r="M263" s="221" t="s">
        <v>19</v>
      </c>
      <c r="N263" s="222" t="s">
        <v>43</v>
      </c>
      <c r="O263" s="85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162</v>
      </c>
      <c r="AT263" s="225" t="s">
        <v>157</v>
      </c>
      <c r="AU263" s="225" t="s">
        <v>81</v>
      </c>
      <c r="AY263" s="18" t="s">
        <v>154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79</v>
      </c>
      <c r="BK263" s="226">
        <f>ROUND(I263*H263,2)</f>
        <v>0</v>
      </c>
      <c r="BL263" s="18" t="s">
        <v>162</v>
      </c>
      <c r="BM263" s="225" t="s">
        <v>1512</v>
      </c>
    </row>
    <row r="264" s="2" customFormat="1">
      <c r="A264" s="39"/>
      <c r="B264" s="40"/>
      <c r="C264" s="41"/>
      <c r="D264" s="227" t="s">
        <v>164</v>
      </c>
      <c r="E264" s="41"/>
      <c r="F264" s="228" t="s">
        <v>1511</v>
      </c>
      <c r="G264" s="41"/>
      <c r="H264" s="41"/>
      <c r="I264" s="229"/>
      <c r="J264" s="41"/>
      <c r="K264" s="41"/>
      <c r="L264" s="45"/>
      <c r="M264" s="230"/>
      <c r="N264" s="23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164</v>
      </c>
      <c r="AU264" s="18" t="s">
        <v>81</v>
      </c>
    </row>
    <row r="265" s="2" customFormat="1" ht="16.5" customHeight="1">
      <c r="A265" s="39"/>
      <c r="B265" s="40"/>
      <c r="C265" s="214" t="s">
        <v>546</v>
      </c>
      <c r="D265" s="214" t="s">
        <v>157</v>
      </c>
      <c r="E265" s="215" t="s">
        <v>1513</v>
      </c>
      <c r="F265" s="216" t="s">
        <v>1514</v>
      </c>
      <c r="G265" s="217" t="s">
        <v>275</v>
      </c>
      <c r="H265" s="218">
        <v>24</v>
      </c>
      <c r="I265" s="219"/>
      <c r="J265" s="220">
        <f>ROUND(I265*H265,2)</f>
        <v>0</v>
      </c>
      <c r="K265" s="216" t="s">
        <v>648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162</v>
      </c>
      <c r="AT265" s="225" t="s">
        <v>157</v>
      </c>
      <c r="AU265" s="225" t="s">
        <v>81</v>
      </c>
      <c r="AY265" s="18" t="s">
        <v>154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79</v>
      </c>
      <c r="BK265" s="226">
        <f>ROUND(I265*H265,2)</f>
        <v>0</v>
      </c>
      <c r="BL265" s="18" t="s">
        <v>162</v>
      </c>
      <c r="BM265" s="225" t="s">
        <v>1515</v>
      </c>
    </row>
    <row r="266" s="2" customFormat="1">
      <c r="A266" s="39"/>
      <c r="B266" s="40"/>
      <c r="C266" s="41"/>
      <c r="D266" s="227" t="s">
        <v>164</v>
      </c>
      <c r="E266" s="41"/>
      <c r="F266" s="228" t="s">
        <v>1514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164</v>
      </c>
      <c r="AU266" s="18" t="s">
        <v>81</v>
      </c>
    </row>
    <row r="267" s="2" customFormat="1" ht="24.15" customHeight="1">
      <c r="A267" s="39"/>
      <c r="B267" s="40"/>
      <c r="C267" s="214" t="s">
        <v>552</v>
      </c>
      <c r="D267" s="214" t="s">
        <v>157</v>
      </c>
      <c r="E267" s="215" t="s">
        <v>1516</v>
      </c>
      <c r="F267" s="216" t="s">
        <v>1517</v>
      </c>
      <c r="G267" s="217" t="s">
        <v>275</v>
      </c>
      <c r="H267" s="218">
        <v>12</v>
      </c>
      <c r="I267" s="219"/>
      <c r="J267" s="220">
        <f>ROUND(I267*H267,2)</f>
        <v>0</v>
      </c>
      <c r="K267" s="216" t="s">
        <v>648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162</v>
      </c>
      <c r="AT267" s="225" t="s">
        <v>157</v>
      </c>
      <c r="AU267" s="225" t="s">
        <v>81</v>
      </c>
      <c r="AY267" s="18" t="s">
        <v>154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162</v>
      </c>
      <c r="BM267" s="225" t="s">
        <v>1518</v>
      </c>
    </row>
    <row r="268" s="2" customFormat="1">
      <c r="A268" s="39"/>
      <c r="B268" s="40"/>
      <c r="C268" s="41"/>
      <c r="D268" s="227" t="s">
        <v>164</v>
      </c>
      <c r="E268" s="41"/>
      <c r="F268" s="228" t="s">
        <v>1517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164</v>
      </c>
      <c r="AU268" s="18" t="s">
        <v>81</v>
      </c>
    </row>
    <row r="269" s="2" customFormat="1" ht="16.5" customHeight="1">
      <c r="A269" s="39"/>
      <c r="B269" s="40"/>
      <c r="C269" s="214" t="s">
        <v>558</v>
      </c>
      <c r="D269" s="214" t="s">
        <v>157</v>
      </c>
      <c r="E269" s="215" t="s">
        <v>1519</v>
      </c>
      <c r="F269" s="216" t="s">
        <v>1520</v>
      </c>
      <c r="G269" s="217" t="s">
        <v>1247</v>
      </c>
      <c r="H269" s="218">
        <v>1</v>
      </c>
      <c r="I269" s="219"/>
      <c r="J269" s="220">
        <f>ROUND(I269*H269,2)</f>
        <v>0</v>
      </c>
      <c r="K269" s="216" t="s">
        <v>648</v>
      </c>
      <c r="L269" s="45"/>
      <c r="M269" s="221" t="s">
        <v>19</v>
      </c>
      <c r="N269" s="222" t="s">
        <v>43</v>
      </c>
      <c r="O269" s="85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162</v>
      </c>
      <c r="AT269" s="225" t="s">
        <v>157</v>
      </c>
      <c r="AU269" s="225" t="s">
        <v>81</v>
      </c>
      <c r="AY269" s="18" t="s">
        <v>154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79</v>
      </c>
      <c r="BK269" s="226">
        <f>ROUND(I269*H269,2)</f>
        <v>0</v>
      </c>
      <c r="BL269" s="18" t="s">
        <v>162</v>
      </c>
      <c r="BM269" s="225" t="s">
        <v>1521</v>
      </c>
    </row>
    <row r="270" s="2" customFormat="1">
      <c r="A270" s="39"/>
      <c r="B270" s="40"/>
      <c r="C270" s="41"/>
      <c r="D270" s="227" t="s">
        <v>164</v>
      </c>
      <c r="E270" s="41"/>
      <c r="F270" s="228" t="s">
        <v>1520</v>
      </c>
      <c r="G270" s="41"/>
      <c r="H270" s="41"/>
      <c r="I270" s="229"/>
      <c r="J270" s="41"/>
      <c r="K270" s="41"/>
      <c r="L270" s="45"/>
      <c r="M270" s="230"/>
      <c r="N270" s="23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164</v>
      </c>
      <c r="AU270" s="18" t="s">
        <v>81</v>
      </c>
    </row>
    <row r="271" s="2" customFormat="1" ht="16.5" customHeight="1">
      <c r="A271" s="39"/>
      <c r="B271" s="40"/>
      <c r="C271" s="214" t="s">
        <v>563</v>
      </c>
      <c r="D271" s="214" t="s">
        <v>157</v>
      </c>
      <c r="E271" s="215" t="s">
        <v>1522</v>
      </c>
      <c r="F271" s="216" t="s">
        <v>1523</v>
      </c>
      <c r="G271" s="217" t="s">
        <v>275</v>
      </c>
      <c r="H271" s="218">
        <v>24</v>
      </c>
      <c r="I271" s="219"/>
      <c r="J271" s="220">
        <f>ROUND(I271*H271,2)</f>
        <v>0</v>
      </c>
      <c r="K271" s="216" t="s">
        <v>648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162</v>
      </c>
      <c r="AT271" s="225" t="s">
        <v>157</v>
      </c>
      <c r="AU271" s="225" t="s">
        <v>81</v>
      </c>
      <c r="AY271" s="18" t="s">
        <v>154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162</v>
      </c>
      <c r="BM271" s="225" t="s">
        <v>1524</v>
      </c>
    </row>
    <row r="272" s="2" customFormat="1">
      <c r="A272" s="39"/>
      <c r="B272" s="40"/>
      <c r="C272" s="41"/>
      <c r="D272" s="227" t="s">
        <v>164</v>
      </c>
      <c r="E272" s="41"/>
      <c r="F272" s="228" t="s">
        <v>1523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164</v>
      </c>
      <c r="AU272" s="18" t="s">
        <v>81</v>
      </c>
    </row>
    <row r="273" s="2" customFormat="1" ht="16.5" customHeight="1">
      <c r="A273" s="39"/>
      <c r="B273" s="40"/>
      <c r="C273" s="214" t="s">
        <v>569</v>
      </c>
      <c r="D273" s="214" t="s">
        <v>157</v>
      </c>
      <c r="E273" s="215" t="s">
        <v>1302</v>
      </c>
      <c r="F273" s="216" t="s">
        <v>1303</v>
      </c>
      <c r="G273" s="217" t="s">
        <v>275</v>
      </c>
      <c r="H273" s="218">
        <v>10</v>
      </c>
      <c r="I273" s="219"/>
      <c r="J273" s="220">
        <f>ROUND(I273*H273,2)</f>
        <v>0</v>
      </c>
      <c r="K273" s="216" t="s">
        <v>648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162</v>
      </c>
      <c r="AT273" s="225" t="s">
        <v>157</v>
      </c>
      <c r="AU273" s="225" t="s">
        <v>81</v>
      </c>
      <c r="AY273" s="18" t="s">
        <v>154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162</v>
      </c>
      <c r="BM273" s="225" t="s">
        <v>1525</v>
      </c>
    </row>
    <row r="274" s="2" customFormat="1">
      <c r="A274" s="39"/>
      <c r="B274" s="40"/>
      <c r="C274" s="41"/>
      <c r="D274" s="227" t="s">
        <v>164</v>
      </c>
      <c r="E274" s="41"/>
      <c r="F274" s="228" t="s">
        <v>1303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164</v>
      </c>
      <c r="AU274" s="18" t="s">
        <v>81</v>
      </c>
    </row>
    <row r="275" s="2" customFormat="1" ht="16.5" customHeight="1">
      <c r="A275" s="39"/>
      <c r="B275" s="40"/>
      <c r="C275" s="214" t="s">
        <v>576</v>
      </c>
      <c r="D275" s="214" t="s">
        <v>157</v>
      </c>
      <c r="E275" s="215" t="s">
        <v>1526</v>
      </c>
      <c r="F275" s="216" t="s">
        <v>1527</v>
      </c>
      <c r="G275" s="217" t="s">
        <v>1528</v>
      </c>
      <c r="H275" s="218">
        <v>12</v>
      </c>
      <c r="I275" s="219"/>
      <c r="J275" s="220">
        <f>ROUND(I275*H275,2)</f>
        <v>0</v>
      </c>
      <c r="K275" s="216" t="s">
        <v>648</v>
      </c>
      <c r="L275" s="45"/>
      <c r="M275" s="221" t="s">
        <v>19</v>
      </c>
      <c r="N275" s="222" t="s">
        <v>43</v>
      </c>
      <c r="O275" s="85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162</v>
      </c>
      <c r="AT275" s="225" t="s">
        <v>157</v>
      </c>
      <c r="AU275" s="225" t="s">
        <v>81</v>
      </c>
      <c r="AY275" s="18" t="s">
        <v>154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79</v>
      </c>
      <c r="BK275" s="226">
        <f>ROUND(I275*H275,2)</f>
        <v>0</v>
      </c>
      <c r="BL275" s="18" t="s">
        <v>162</v>
      </c>
      <c r="BM275" s="225" t="s">
        <v>1529</v>
      </c>
    </row>
    <row r="276" s="2" customFormat="1">
      <c r="A276" s="39"/>
      <c r="B276" s="40"/>
      <c r="C276" s="41"/>
      <c r="D276" s="227" t="s">
        <v>164</v>
      </c>
      <c r="E276" s="41"/>
      <c r="F276" s="228" t="s">
        <v>1527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164</v>
      </c>
      <c r="AU276" s="18" t="s">
        <v>81</v>
      </c>
    </row>
    <row r="277" s="2" customFormat="1" ht="16.5" customHeight="1">
      <c r="A277" s="39"/>
      <c r="B277" s="40"/>
      <c r="C277" s="214" t="s">
        <v>582</v>
      </c>
      <c r="D277" s="214" t="s">
        <v>157</v>
      </c>
      <c r="E277" s="215" t="s">
        <v>1530</v>
      </c>
      <c r="F277" s="216" t="s">
        <v>1531</v>
      </c>
      <c r="G277" s="217" t="s">
        <v>275</v>
      </c>
      <c r="H277" s="218">
        <v>2</v>
      </c>
      <c r="I277" s="219"/>
      <c r="J277" s="220">
        <f>ROUND(I277*H277,2)</f>
        <v>0</v>
      </c>
      <c r="K277" s="216" t="s">
        <v>648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162</v>
      </c>
      <c r="AT277" s="225" t="s">
        <v>157</v>
      </c>
      <c r="AU277" s="225" t="s">
        <v>81</v>
      </c>
      <c r="AY277" s="18" t="s">
        <v>154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79</v>
      </c>
      <c r="BK277" s="226">
        <f>ROUND(I277*H277,2)</f>
        <v>0</v>
      </c>
      <c r="BL277" s="18" t="s">
        <v>162</v>
      </c>
      <c r="BM277" s="225" t="s">
        <v>1532</v>
      </c>
    </row>
    <row r="278" s="2" customFormat="1">
      <c r="A278" s="39"/>
      <c r="B278" s="40"/>
      <c r="C278" s="41"/>
      <c r="D278" s="227" t="s">
        <v>164</v>
      </c>
      <c r="E278" s="41"/>
      <c r="F278" s="228" t="s">
        <v>1531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164</v>
      </c>
      <c r="AU278" s="18" t="s">
        <v>81</v>
      </c>
    </row>
    <row r="279" s="2" customFormat="1" ht="16.5" customHeight="1">
      <c r="A279" s="39"/>
      <c r="B279" s="40"/>
      <c r="C279" s="214" t="s">
        <v>590</v>
      </c>
      <c r="D279" s="214" t="s">
        <v>157</v>
      </c>
      <c r="E279" s="215" t="s">
        <v>1533</v>
      </c>
      <c r="F279" s="216" t="s">
        <v>1534</v>
      </c>
      <c r="G279" s="217" t="s">
        <v>1247</v>
      </c>
      <c r="H279" s="218">
        <v>1</v>
      </c>
      <c r="I279" s="219"/>
      <c r="J279" s="220">
        <f>ROUND(I279*H279,2)</f>
        <v>0</v>
      </c>
      <c r="K279" s="216" t="s">
        <v>648</v>
      </c>
      <c r="L279" s="45"/>
      <c r="M279" s="221" t="s">
        <v>19</v>
      </c>
      <c r="N279" s="222" t="s">
        <v>43</v>
      </c>
      <c r="O279" s="85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162</v>
      </c>
      <c r="AT279" s="225" t="s">
        <v>157</v>
      </c>
      <c r="AU279" s="225" t="s">
        <v>81</v>
      </c>
      <c r="AY279" s="18" t="s">
        <v>154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79</v>
      </c>
      <c r="BK279" s="226">
        <f>ROUND(I279*H279,2)</f>
        <v>0</v>
      </c>
      <c r="BL279" s="18" t="s">
        <v>162</v>
      </c>
      <c r="BM279" s="225" t="s">
        <v>1535</v>
      </c>
    </row>
    <row r="280" s="2" customFormat="1">
      <c r="A280" s="39"/>
      <c r="B280" s="40"/>
      <c r="C280" s="41"/>
      <c r="D280" s="227" t="s">
        <v>164</v>
      </c>
      <c r="E280" s="41"/>
      <c r="F280" s="228" t="s">
        <v>1534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164</v>
      </c>
      <c r="AU280" s="18" t="s">
        <v>81</v>
      </c>
    </row>
    <row r="281" s="2" customFormat="1" ht="16.5" customHeight="1">
      <c r="A281" s="39"/>
      <c r="B281" s="40"/>
      <c r="C281" s="214" t="s">
        <v>596</v>
      </c>
      <c r="D281" s="214" t="s">
        <v>157</v>
      </c>
      <c r="E281" s="215" t="s">
        <v>1536</v>
      </c>
      <c r="F281" s="216" t="s">
        <v>1537</v>
      </c>
      <c r="G281" s="217" t="s">
        <v>1247</v>
      </c>
      <c r="H281" s="218">
        <v>1</v>
      </c>
      <c r="I281" s="219"/>
      <c r="J281" s="220">
        <f>ROUND(I281*H281,2)</f>
        <v>0</v>
      </c>
      <c r="K281" s="216" t="s">
        <v>648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162</v>
      </c>
      <c r="AT281" s="225" t="s">
        <v>157</v>
      </c>
      <c r="AU281" s="225" t="s">
        <v>81</v>
      </c>
      <c r="AY281" s="18" t="s">
        <v>154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79</v>
      </c>
      <c r="BK281" s="226">
        <f>ROUND(I281*H281,2)</f>
        <v>0</v>
      </c>
      <c r="BL281" s="18" t="s">
        <v>162</v>
      </c>
      <c r="BM281" s="225" t="s">
        <v>1538</v>
      </c>
    </row>
    <row r="282" s="2" customFormat="1">
      <c r="A282" s="39"/>
      <c r="B282" s="40"/>
      <c r="C282" s="41"/>
      <c r="D282" s="227" t="s">
        <v>164</v>
      </c>
      <c r="E282" s="41"/>
      <c r="F282" s="228" t="s">
        <v>1537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164</v>
      </c>
      <c r="AU282" s="18" t="s">
        <v>81</v>
      </c>
    </row>
    <row r="283" s="2" customFormat="1" ht="16.5" customHeight="1">
      <c r="A283" s="39"/>
      <c r="B283" s="40"/>
      <c r="C283" s="214" t="s">
        <v>602</v>
      </c>
      <c r="D283" s="214" t="s">
        <v>157</v>
      </c>
      <c r="E283" s="215" t="s">
        <v>1539</v>
      </c>
      <c r="F283" s="216" t="s">
        <v>1280</v>
      </c>
      <c r="G283" s="217" t="s">
        <v>275</v>
      </c>
      <c r="H283" s="218">
        <v>1</v>
      </c>
      <c r="I283" s="219"/>
      <c r="J283" s="220">
        <f>ROUND(I283*H283,2)</f>
        <v>0</v>
      </c>
      <c r="K283" s="216" t="s">
        <v>648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162</v>
      </c>
      <c r="AT283" s="225" t="s">
        <v>157</v>
      </c>
      <c r="AU283" s="225" t="s">
        <v>81</v>
      </c>
      <c r="AY283" s="18" t="s">
        <v>154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79</v>
      </c>
      <c r="BK283" s="226">
        <f>ROUND(I283*H283,2)</f>
        <v>0</v>
      </c>
      <c r="BL283" s="18" t="s">
        <v>162</v>
      </c>
      <c r="BM283" s="225" t="s">
        <v>1540</v>
      </c>
    </row>
    <row r="284" s="2" customFormat="1">
      <c r="A284" s="39"/>
      <c r="B284" s="40"/>
      <c r="C284" s="41"/>
      <c r="D284" s="227" t="s">
        <v>164</v>
      </c>
      <c r="E284" s="41"/>
      <c r="F284" s="228" t="s">
        <v>1280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164</v>
      </c>
      <c r="AU284" s="18" t="s">
        <v>81</v>
      </c>
    </row>
    <row r="285" s="12" customFormat="1" ht="22.8" customHeight="1">
      <c r="A285" s="12"/>
      <c r="B285" s="198"/>
      <c r="C285" s="199"/>
      <c r="D285" s="200" t="s">
        <v>71</v>
      </c>
      <c r="E285" s="212" t="s">
        <v>1243</v>
      </c>
      <c r="F285" s="212" t="s">
        <v>1244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SUM(P286:P291)</f>
        <v>0</v>
      </c>
      <c r="Q285" s="206"/>
      <c r="R285" s="207">
        <f>SUM(R286:R291)</f>
        <v>0</v>
      </c>
      <c r="S285" s="206"/>
      <c r="T285" s="208">
        <f>SUM(T286:T291)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79</v>
      </c>
      <c r="AT285" s="210" t="s">
        <v>71</v>
      </c>
      <c r="AU285" s="210" t="s">
        <v>79</v>
      </c>
      <c r="AY285" s="209" t="s">
        <v>154</v>
      </c>
      <c r="BK285" s="211">
        <f>SUM(BK286:BK291)</f>
        <v>0</v>
      </c>
    </row>
    <row r="286" s="2" customFormat="1" ht="24.15" customHeight="1">
      <c r="A286" s="39"/>
      <c r="B286" s="40"/>
      <c r="C286" s="214" t="s">
        <v>610</v>
      </c>
      <c r="D286" s="214" t="s">
        <v>157</v>
      </c>
      <c r="E286" s="215" t="s">
        <v>1282</v>
      </c>
      <c r="F286" s="216" t="s">
        <v>1283</v>
      </c>
      <c r="G286" s="217" t="s">
        <v>1247</v>
      </c>
      <c r="H286" s="218">
        <v>2</v>
      </c>
      <c r="I286" s="219"/>
      <c r="J286" s="220">
        <f>ROUND(I286*H286,2)</f>
        <v>0</v>
      </c>
      <c r="K286" s="216" t="s">
        <v>648</v>
      </c>
      <c r="L286" s="45"/>
      <c r="M286" s="221" t="s">
        <v>19</v>
      </c>
      <c r="N286" s="222" t="s">
        <v>43</v>
      </c>
      <c r="O286" s="85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162</v>
      </c>
      <c r="AT286" s="225" t="s">
        <v>157</v>
      </c>
      <c r="AU286" s="225" t="s">
        <v>81</v>
      </c>
      <c r="AY286" s="18" t="s">
        <v>154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79</v>
      </c>
      <c r="BK286" s="226">
        <f>ROUND(I286*H286,2)</f>
        <v>0</v>
      </c>
      <c r="BL286" s="18" t="s">
        <v>162</v>
      </c>
      <c r="BM286" s="225" t="s">
        <v>1541</v>
      </c>
    </row>
    <row r="287" s="2" customFormat="1">
      <c r="A287" s="39"/>
      <c r="B287" s="40"/>
      <c r="C287" s="41"/>
      <c r="D287" s="227" t="s">
        <v>164</v>
      </c>
      <c r="E287" s="41"/>
      <c r="F287" s="228" t="s">
        <v>1283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164</v>
      </c>
      <c r="AU287" s="18" t="s">
        <v>81</v>
      </c>
    </row>
    <row r="288" s="2" customFormat="1" ht="24.15" customHeight="1">
      <c r="A288" s="39"/>
      <c r="B288" s="40"/>
      <c r="C288" s="214" t="s">
        <v>617</v>
      </c>
      <c r="D288" s="214" t="s">
        <v>157</v>
      </c>
      <c r="E288" s="215" t="s">
        <v>1285</v>
      </c>
      <c r="F288" s="216" t="s">
        <v>1286</v>
      </c>
      <c r="G288" s="217" t="s">
        <v>1247</v>
      </c>
      <c r="H288" s="218">
        <v>2</v>
      </c>
      <c r="I288" s="219"/>
      <c r="J288" s="220">
        <f>ROUND(I288*H288,2)</f>
        <v>0</v>
      </c>
      <c r="K288" s="216" t="s">
        <v>648</v>
      </c>
      <c r="L288" s="45"/>
      <c r="M288" s="221" t="s">
        <v>19</v>
      </c>
      <c r="N288" s="222" t="s">
        <v>43</v>
      </c>
      <c r="O288" s="85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162</v>
      </c>
      <c r="AT288" s="225" t="s">
        <v>157</v>
      </c>
      <c r="AU288" s="225" t="s">
        <v>81</v>
      </c>
      <c r="AY288" s="18" t="s">
        <v>154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79</v>
      </c>
      <c r="BK288" s="226">
        <f>ROUND(I288*H288,2)</f>
        <v>0</v>
      </c>
      <c r="BL288" s="18" t="s">
        <v>162</v>
      </c>
      <c r="BM288" s="225" t="s">
        <v>1542</v>
      </c>
    </row>
    <row r="289" s="2" customFormat="1">
      <c r="A289" s="39"/>
      <c r="B289" s="40"/>
      <c r="C289" s="41"/>
      <c r="D289" s="227" t="s">
        <v>164</v>
      </c>
      <c r="E289" s="41"/>
      <c r="F289" s="228" t="s">
        <v>1286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164</v>
      </c>
      <c r="AU289" s="18" t="s">
        <v>81</v>
      </c>
    </row>
    <row r="290" s="2" customFormat="1" ht="16.5" customHeight="1">
      <c r="A290" s="39"/>
      <c r="B290" s="40"/>
      <c r="C290" s="214" t="s">
        <v>624</v>
      </c>
      <c r="D290" s="214" t="s">
        <v>157</v>
      </c>
      <c r="E290" s="215" t="s">
        <v>1288</v>
      </c>
      <c r="F290" s="216" t="s">
        <v>1289</v>
      </c>
      <c r="G290" s="217" t="s">
        <v>275</v>
      </c>
      <c r="H290" s="218">
        <v>1</v>
      </c>
      <c r="I290" s="219"/>
      <c r="J290" s="220">
        <f>ROUND(I290*H290,2)</f>
        <v>0</v>
      </c>
      <c r="K290" s="216" t="s">
        <v>648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162</v>
      </c>
      <c r="AT290" s="225" t="s">
        <v>157</v>
      </c>
      <c r="AU290" s="225" t="s">
        <v>81</v>
      </c>
      <c r="AY290" s="18" t="s">
        <v>154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79</v>
      </c>
      <c r="BK290" s="226">
        <f>ROUND(I290*H290,2)</f>
        <v>0</v>
      </c>
      <c r="BL290" s="18" t="s">
        <v>162</v>
      </c>
      <c r="BM290" s="225" t="s">
        <v>1543</v>
      </c>
    </row>
    <row r="291" s="2" customFormat="1">
      <c r="A291" s="39"/>
      <c r="B291" s="40"/>
      <c r="C291" s="41"/>
      <c r="D291" s="227" t="s">
        <v>164</v>
      </c>
      <c r="E291" s="41"/>
      <c r="F291" s="228" t="s">
        <v>1289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164</v>
      </c>
      <c r="AU291" s="18" t="s">
        <v>81</v>
      </c>
    </row>
    <row r="292" s="12" customFormat="1" ht="22.8" customHeight="1">
      <c r="A292" s="12"/>
      <c r="B292" s="198"/>
      <c r="C292" s="199"/>
      <c r="D292" s="200" t="s">
        <v>71</v>
      </c>
      <c r="E292" s="212" t="s">
        <v>1291</v>
      </c>
      <c r="F292" s="212" t="s">
        <v>1292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SUM(P293:P300)</f>
        <v>0</v>
      </c>
      <c r="Q292" s="206"/>
      <c r="R292" s="207">
        <f>SUM(R293:R300)</f>
        <v>0</v>
      </c>
      <c r="S292" s="206"/>
      <c r="T292" s="208">
        <f>SUM(T293:T300)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79</v>
      </c>
      <c r="AT292" s="210" t="s">
        <v>71</v>
      </c>
      <c r="AU292" s="210" t="s">
        <v>79</v>
      </c>
      <c r="AY292" s="209" t="s">
        <v>154</v>
      </c>
      <c r="BK292" s="211">
        <f>SUM(BK293:BK300)</f>
        <v>0</v>
      </c>
    </row>
    <row r="293" s="2" customFormat="1" ht="16.5" customHeight="1">
      <c r="A293" s="39"/>
      <c r="B293" s="40"/>
      <c r="C293" s="214" t="s">
        <v>631</v>
      </c>
      <c r="D293" s="214" t="s">
        <v>157</v>
      </c>
      <c r="E293" s="215" t="s">
        <v>1293</v>
      </c>
      <c r="F293" s="216" t="s">
        <v>1294</v>
      </c>
      <c r="G293" s="217" t="s">
        <v>275</v>
      </c>
      <c r="H293" s="218">
        <v>2</v>
      </c>
      <c r="I293" s="219"/>
      <c r="J293" s="220">
        <f>ROUND(I293*H293,2)</f>
        <v>0</v>
      </c>
      <c r="K293" s="216" t="s">
        <v>648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162</v>
      </c>
      <c r="AT293" s="225" t="s">
        <v>157</v>
      </c>
      <c r="AU293" s="225" t="s">
        <v>81</v>
      </c>
      <c r="AY293" s="18" t="s">
        <v>154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162</v>
      </c>
      <c r="BM293" s="225" t="s">
        <v>1544</v>
      </c>
    </row>
    <row r="294" s="2" customFormat="1">
      <c r="A294" s="39"/>
      <c r="B294" s="40"/>
      <c r="C294" s="41"/>
      <c r="D294" s="227" t="s">
        <v>164</v>
      </c>
      <c r="E294" s="41"/>
      <c r="F294" s="228" t="s">
        <v>1294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164</v>
      </c>
      <c r="AU294" s="18" t="s">
        <v>81</v>
      </c>
    </row>
    <row r="295" s="2" customFormat="1" ht="16.5" customHeight="1">
      <c r="A295" s="39"/>
      <c r="B295" s="40"/>
      <c r="C295" s="214" t="s">
        <v>637</v>
      </c>
      <c r="D295" s="214" t="s">
        <v>157</v>
      </c>
      <c r="E295" s="215" t="s">
        <v>1296</v>
      </c>
      <c r="F295" s="216" t="s">
        <v>1297</v>
      </c>
      <c r="G295" s="217" t="s">
        <v>1247</v>
      </c>
      <c r="H295" s="218">
        <v>1</v>
      </c>
      <c r="I295" s="219"/>
      <c r="J295" s="220">
        <f>ROUND(I295*H295,2)</f>
        <v>0</v>
      </c>
      <c r="K295" s="216" t="s">
        <v>648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162</v>
      </c>
      <c r="AT295" s="225" t="s">
        <v>157</v>
      </c>
      <c r="AU295" s="225" t="s">
        <v>81</v>
      </c>
      <c r="AY295" s="18" t="s">
        <v>154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162</v>
      </c>
      <c r="BM295" s="225" t="s">
        <v>1545</v>
      </c>
    </row>
    <row r="296" s="2" customFormat="1">
      <c r="A296" s="39"/>
      <c r="B296" s="40"/>
      <c r="C296" s="41"/>
      <c r="D296" s="227" t="s">
        <v>164</v>
      </c>
      <c r="E296" s="41"/>
      <c r="F296" s="228" t="s">
        <v>1297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164</v>
      </c>
      <c r="AU296" s="18" t="s">
        <v>81</v>
      </c>
    </row>
    <row r="297" s="2" customFormat="1" ht="16.5" customHeight="1">
      <c r="A297" s="39"/>
      <c r="B297" s="40"/>
      <c r="C297" s="214" t="s">
        <v>644</v>
      </c>
      <c r="D297" s="214" t="s">
        <v>157</v>
      </c>
      <c r="E297" s="215" t="s">
        <v>1299</v>
      </c>
      <c r="F297" s="216" t="s">
        <v>1300</v>
      </c>
      <c r="G297" s="217" t="s">
        <v>275</v>
      </c>
      <c r="H297" s="218">
        <v>2</v>
      </c>
      <c r="I297" s="219"/>
      <c r="J297" s="220">
        <f>ROUND(I297*H297,2)</f>
        <v>0</v>
      </c>
      <c r="K297" s="216" t="s">
        <v>648</v>
      </c>
      <c r="L297" s="45"/>
      <c r="M297" s="221" t="s">
        <v>19</v>
      </c>
      <c r="N297" s="222" t="s">
        <v>43</v>
      </c>
      <c r="O297" s="85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162</v>
      </c>
      <c r="AT297" s="225" t="s">
        <v>157</v>
      </c>
      <c r="AU297" s="225" t="s">
        <v>81</v>
      </c>
      <c r="AY297" s="18" t="s">
        <v>154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79</v>
      </c>
      <c r="BK297" s="226">
        <f>ROUND(I297*H297,2)</f>
        <v>0</v>
      </c>
      <c r="BL297" s="18" t="s">
        <v>162</v>
      </c>
      <c r="BM297" s="225" t="s">
        <v>1546</v>
      </c>
    </row>
    <row r="298" s="2" customFormat="1">
      <c r="A298" s="39"/>
      <c r="B298" s="40"/>
      <c r="C298" s="41"/>
      <c r="D298" s="227" t="s">
        <v>164</v>
      </c>
      <c r="E298" s="41"/>
      <c r="F298" s="228" t="s">
        <v>1300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164</v>
      </c>
      <c r="AU298" s="18" t="s">
        <v>81</v>
      </c>
    </row>
    <row r="299" s="2" customFormat="1" ht="16.5" customHeight="1">
      <c r="A299" s="39"/>
      <c r="B299" s="40"/>
      <c r="C299" s="214" t="s">
        <v>651</v>
      </c>
      <c r="D299" s="214" t="s">
        <v>157</v>
      </c>
      <c r="E299" s="215" t="s">
        <v>1302</v>
      </c>
      <c r="F299" s="216" t="s">
        <v>1303</v>
      </c>
      <c r="G299" s="217" t="s">
        <v>275</v>
      </c>
      <c r="H299" s="218">
        <v>1</v>
      </c>
      <c r="I299" s="219"/>
      <c r="J299" s="220">
        <f>ROUND(I299*H299,2)</f>
        <v>0</v>
      </c>
      <c r="K299" s="216" t="s">
        <v>648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162</v>
      </c>
      <c r="AT299" s="225" t="s">
        <v>157</v>
      </c>
      <c r="AU299" s="225" t="s">
        <v>81</v>
      </c>
      <c r="AY299" s="18" t="s">
        <v>154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79</v>
      </c>
      <c r="BK299" s="226">
        <f>ROUND(I299*H299,2)</f>
        <v>0</v>
      </c>
      <c r="BL299" s="18" t="s">
        <v>162</v>
      </c>
      <c r="BM299" s="225" t="s">
        <v>1547</v>
      </c>
    </row>
    <row r="300" s="2" customFormat="1">
      <c r="A300" s="39"/>
      <c r="B300" s="40"/>
      <c r="C300" s="41"/>
      <c r="D300" s="227" t="s">
        <v>164</v>
      </c>
      <c r="E300" s="41"/>
      <c r="F300" s="228" t="s">
        <v>1303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164</v>
      </c>
      <c r="AU300" s="18" t="s">
        <v>81</v>
      </c>
    </row>
    <row r="301" s="12" customFormat="1" ht="22.8" customHeight="1">
      <c r="A301" s="12"/>
      <c r="B301" s="198"/>
      <c r="C301" s="199"/>
      <c r="D301" s="200" t="s">
        <v>71</v>
      </c>
      <c r="E301" s="212" t="s">
        <v>1305</v>
      </c>
      <c r="F301" s="212" t="s">
        <v>1306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SUM(P302:P303)</f>
        <v>0</v>
      </c>
      <c r="Q301" s="206"/>
      <c r="R301" s="207">
        <f>SUM(R302:R303)</f>
        <v>0</v>
      </c>
      <c r="S301" s="206"/>
      <c r="T301" s="208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79</v>
      </c>
      <c r="AT301" s="210" t="s">
        <v>71</v>
      </c>
      <c r="AU301" s="210" t="s">
        <v>79</v>
      </c>
      <c r="AY301" s="209" t="s">
        <v>154</v>
      </c>
      <c r="BK301" s="211">
        <f>SUM(BK302:BK303)</f>
        <v>0</v>
      </c>
    </row>
    <row r="302" s="2" customFormat="1" ht="16.5" customHeight="1">
      <c r="A302" s="39"/>
      <c r="B302" s="40"/>
      <c r="C302" s="214" t="s">
        <v>656</v>
      </c>
      <c r="D302" s="214" t="s">
        <v>157</v>
      </c>
      <c r="E302" s="215" t="s">
        <v>1548</v>
      </c>
      <c r="F302" s="216" t="s">
        <v>1308</v>
      </c>
      <c r="G302" s="217" t="s">
        <v>1247</v>
      </c>
      <c r="H302" s="218">
        <v>1</v>
      </c>
      <c r="I302" s="219"/>
      <c r="J302" s="220">
        <f>ROUND(I302*H302,2)</f>
        <v>0</v>
      </c>
      <c r="K302" s="216" t="s">
        <v>648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162</v>
      </c>
      <c r="AT302" s="225" t="s">
        <v>157</v>
      </c>
      <c r="AU302" s="225" t="s">
        <v>81</v>
      </c>
      <c r="AY302" s="18" t="s">
        <v>154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162</v>
      </c>
      <c r="BM302" s="225" t="s">
        <v>1549</v>
      </c>
    </row>
    <row r="303" s="2" customFormat="1">
      <c r="A303" s="39"/>
      <c r="B303" s="40"/>
      <c r="C303" s="41"/>
      <c r="D303" s="227" t="s">
        <v>164</v>
      </c>
      <c r="E303" s="41"/>
      <c r="F303" s="228" t="s">
        <v>1308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164</v>
      </c>
      <c r="AU303" s="18" t="s">
        <v>81</v>
      </c>
    </row>
    <row r="304" s="12" customFormat="1" ht="22.8" customHeight="1">
      <c r="A304" s="12"/>
      <c r="B304" s="198"/>
      <c r="C304" s="199"/>
      <c r="D304" s="200" t="s">
        <v>71</v>
      </c>
      <c r="E304" s="212" t="s">
        <v>1310</v>
      </c>
      <c r="F304" s="212" t="s">
        <v>1311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SUM(P305:P314)</f>
        <v>0</v>
      </c>
      <c r="Q304" s="206"/>
      <c r="R304" s="207">
        <f>SUM(R305:R314)</f>
        <v>0</v>
      </c>
      <c r="S304" s="206"/>
      <c r="T304" s="208">
        <f>SUM(T305:T314)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79</v>
      </c>
      <c r="AT304" s="210" t="s">
        <v>71</v>
      </c>
      <c r="AU304" s="210" t="s">
        <v>79</v>
      </c>
      <c r="AY304" s="209" t="s">
        <v>154</v>
      </c>
      <c r="BK304" s="211">
        <f>SUM(BK305:BK314)</f>
        <v>0</v>
      </c>
    </row>
    <row r="305" s="2" customFormat="1" ht="16.5" customHeight="1">
      <c r="A305" s="39"/>
      <c r="B305" s="40"/>
      <c r="C305" s="214" t="s">
        <v>664</v>
      </c>
      <c r="D305" s="214" t="s">
        <v>157</v>
      </c>
      <c r="E305" s="215" t="s">
        <v>1312</v>
      </c>
      <c r="F305" s="216" t="s">
        <v>1313</v>
      </c>
      <c r="G305" s="217" t="s">
        <v>275</v>
      </c>
      <c r="H305" s="218">
        <v>3</v>
      </c>
      <c r="I305" s="219"/>
      <c r="J305" s="220">
        <f>ROUND(I305*H305,2)</f>
        <v>0</v>
      </c>
      <c r="K305" s="216" t="s">
        <v>648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162</v>
      </c>
      <c r="AT305" s="225" t="s">
        <v>157</v>
      </c>
      <c r="AU305" s="225" t="s">
        <v>81</v>
      </c>
      <c r="AY305" s="18" t="s">
        <v>154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162</v>
      </c>
      <c r="BM305" s="225" t="s">
        <v>1550</v>
      </c>
    </row>
    <row r="306" s="2" customFormat="1">
      <c r="A306" s="39"/>
      <c r="B306" s="40"/>
      <c r="C306" s="41"/>
      <c r="D306" s="227" t="s">
        <v>164</v>
      </c>
      <c r="E306" s="41"/>
      <c r="F306" s="228" t="s">
        <v>1313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164</v>
      </c>
      <c r="AU306" s="18" t="s">
        <v>81</v>
      </c>
    </row>
    <row r="307" s="2" customFormat="1" ht="16.5" customHeight="1">
      <c r="A307" s="39"/>
      <c r="B307" s="40"/>
      <c r="C307" s="214" t="s">
        <v>670</v>
      </c>
      <c r="D307" s="214" t="s">
        <v>157</v>
      </c>
      <c r="E307" s="215" t="s">
        <v>1551</v>
      </c>
      <c r="F307" s="216" t="s">
        <v>1316</v>
      </c>
      <c r="G307" s="217" t="s">
        <v>275</v>
      </c>
      <c r="H307" s="218">
        <v>1</v>
      </c>
      <c r="I307" s="219"/>
      <c r="J307" s="220">
        <f>ROUND(I307*H307,2)</f>
        <v>0</v>
      </c>
      <c r="K307" s="216" t="s">
        <v>648</v>
      </c>
      <c r="L307" s="45"/>
      <c r="M307" s="221" t="s">
        <v>19</v>
      </c>
      <c r="N307" s="222" t="s">
        <v>43</v>
      </c>
      <c r="O307" s="85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5" t="s">
        <v>162</v>
      </c>
      <c r="AT307" s="225" t="s">
        <v>157</v>
      </c>
      <c r="AU307" s="225" t="s">
        <v>81</v>
      </c>
      <c r="AY307" s="18" t="s">
        <v>154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79</v>
      </c>
      <c r="BK307" s="226">
        <f>ROUND(I307*H307,2)</f>
        <v>0</v>
      </c>
      <c r="BL307" s="18" t="s">
        <v>162</v>
      </c>
      <c r="BM307" s="225" t="s">
        <v>1552</v>
      </c>
    </row>
    <row r="308" s="2" customFormat="1">
      <c r="A308" s="39"/>
      <c r="B308" s="40"/>
      <c r="C308" s="41"/>
      <c r="D308" s="227" t="s">
        <v>164</v>
      </c>
      <c r="E308" s="41"/>
      <c r="F308" s="228" t="s">
        <v>1316</v>
      </c>
      <c r="G308" s="41"/>
      <c r="H308" s="41"/>
      <c r="I308" s="229"/>
      <c r="J308" s="41"/>
      <c r="K308" s="41"/>
      <c r="L308" s="45"/>
      <c r="M308" s="230"/>
      <c r="N308" s="23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164</v>
      </c>
      <c r="AU308" s="18" t="s">
        <v>81</v>
      </c>
    </row>
    <row r="309" s="2" customFormat="1" ht="16.5" customHeight="1">
      <c r="A309" s="39"/>
      <c r="B309" s="40"/>
      <c r="C309" s="214" t="s">
        <v>678</v>
      </c>
      <c r="D309" s="214" t="s">
        <v>157</v>
      </c>
      <c r="E309" s="215" t="s">
        <v>1553</v>
      </c>
      <c r="F309" s="216" t="s">
        <v>1319</v>
      </c>
      <c r="G309" s="217" t="s">
        <v>1247</v>
      </c>
      <c r="H309" s="218">
        <v>1</v>
      </c>
      <c r="I309" s="219"/>
      <c r="J309" s="220">
        <f>ROUND(I309*H309,2)</f>
        <v>0</v>
      </c>
      <c r="K309" s="216" t="s">
        <v>648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162</v>
      </c>
      <c r="AT309" s="225" t="s">
        <v>157</v>
      </c>
      <c r="AU309" s="225" t="s">
        <v>81</v>
      </c>
      <c r="AY309" s="18" t="s">
        <v>154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162</v>
      </c>
      <c r="BM309" s="225" t="s">
        <v>1554</v>
      </c>
    </row>
    <row r="310" s="2" customFormat="1">
      <c r="A310" s="39"/>
      <c r="B310" s="40"/>
      <c r="C310" s="41"/>
      <c r="D310" s="227" t="s">
        <v>164</v>
      </c>
      <c r="E310" s="41"/>
      <c r="F310" s="228" t="s">
        <v>1319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164</v>
      </c>
      <c r="AU310" s="18" t="s">
        <v>81</v>
      </c>
    </row>
    <row r="311" s="2" customFormat="1" ht="16.5" customHeight="1">
      <c r="A311" s="39"/>
      <c r="B311" s="40"/>
      <c r="C311" s="214" t="s">
        <v>684</v>
      </c>
      <c r="D311" s="214" t="s">
        <v>157</v>
      </c>
      <c r="E311" s="215" t="s">
        <v>1555</v>
      </c>
      <c r="F311" s="216" t="s">
        <v>1322</v>
      </c>
      <c r="G311" s="217" t="s">
        <v>275</v>
      </c>
      <c r="H311" s="218">
        <v>1</v>
      </c>
      <c r="I311" s="219"/>
      <c r="J311" s="220">
        <f>ROUND(I311*H311,2)</f>
        <v>0</v>
      </c>
      <c r="K311" s="216" t="s">
        <v>648</v>
      </c>
      <c r="L311" s="45"/>
      <c r="M311" s="221" t="s">
        <v>19</v>
      </c>
      <c r="N311" s="222" t="s">
        <v>43</v>
      </c>
      <c r="O311" s="85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5" t="s">
        <v>162</v>
      </c>
      <c r="AT311" s="225" t="s">
        <v>157</v>
      </c>
      <c r="AU311" s="225" t="s">
        <v>81</v>
      </c>
      <c r="AY311" s="18" t="s">
        <v>154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8" t="s">
        <v>79</v>
      </c>
      <c r="BK311" s="226">
        <f>ROUND(I311*H311,2)</f>
        <v>0</v>
      </c>
      <c r="BL311" s="18" t="s">
        <v>162</v>
      </c>
      <c r="BM311" s="225" t="s">
        <v>1556</v>
      </c>
    </row>
    <row r="312" s="2" customFormat="1">
      <c r="A312" s="39"/>
      <c r="B312" s="40"/>
      <c r="C312" s="41"/>
      <c r="D312" s="227" t="s">
        <v>164</v>
      </c>
      <c r="E312" s="41"/>
      <c r="F312" s="228" t="s">
        <v>1322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164</v>
      </c>
      <c r="AU312" s="18" t="s">
        <v>81</v>
      </c>
    </row>
    <row r="313" s="2" customFormat="1" ht="16.5" customHeight="1">
      <c r="A313" s="39"/>
      <c r="B313" s="40"/>
      <c r="C313" s="214" t="s">
        <v>690</v>
      </c>
      <c r="D313" s="214" t="s">
        <v>157</v>
      </c>
      <c r="E313" s="215" t="s">
        <v>1557</v>
      </c>
      <c r="F313" s="216" t="s">
        <v>1325</v>
      </c>
      <c r="G313" s="217" t="s">
        <v>275</v>
      </c>
      <c r="H313" s="218">
        <v>1</v>
      </c>
      <c r="I313" s="219"/>
      <c r="J313" s="220">
        <f>ROUND(I313*H313,2)</f>
        <v>0</v>
      </c>
      <c r="K313" s="216" t="s">
        <v>648</v>
      </c>
      <c r="L313" s="45"/>
      <c r="M313" s="221" t="s">
        <v>19</v>
      </c>
      <c r="N313" s="222" t="s">
        <v>43</v>
      </c>
      <c r="O313" s="85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5" t="s">
        <v>162</v>
      </c>
      <c r="AT313" s="225" t="s">
        <v>157</v>
      </c>
      <c r="AU313" s="225" t="s">
        <v>81</v>
      </c>
      <c r="AY313" s="18" t="s">
        <v>154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8" t="s">
        <v>79</v>
      </c>
      <c r="BK313" s="226">
        <f>ROUND(I313*H313,2)</f>
        <v>0</v>
      </c>
      <c r="BL313" s="18" t="s">
        <v>162</v>
      </c>
      <c r="BM313" s="225" t="s">
        <v>1558</v>
      </c>
    </row>
    <row r="314" s="2" customFormat="1">
      <c r="A314" s="39"/>
      <c r="B314" s="40"/>
      <c r="C314" s="41"/>
      <c r="D314" s="227" t="s">
        <v>164</v>
      </c>
      <c r="E314" s="41"/>
      <c r="F314" s="228" t="s">
        <v>1325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164</v>
      </c>
      <c r="AU314" s="18" t="s">
        <v>81</v>
      </c>
    </row>
    <row r="315" s="12" customFormat="1" ht="22.8" customHeight="1">
      <c r="A315" s="12"/>
      <c r="B315" s="198"/>
      <c r="C315" s="199"/>
      <c r="D315" s="200" t="s">
        <v>71</v>
      </c>
      <c r="E315" s="212" t="s">
        <v>1327</v>
      </c>
      <c r="F315" s="212" t="s">
        <v>1328</v>
      </c>
      <c r="G315" s="199"/>
      <c r="H315" s="199"/>
      <c r="I315" s="202"/>
      <c r="J315" s="213">
        <f>BK315</f>
        <v>0</v>
      </c>
      <c r="K315" s="199"/>
      <c r="L315" s="204"/>
      <c r="M315" s="205"/>
      <c r="N315" s="206"/>
      <c r="O315" s="206"/>
      <c r="P315" s="207">
        <f>SUM(P316:P329)</f>
        <v>0</v>
      </c>
      <c r="Q315" s="206"/>
      <c r="R315" s="207">
        <f>SUM(R316:R329)</f>
        <v>0</v>
      </c>
      <c r="S315" s="206"/>
      <c r="T315" s="208">
        <f>SUM(T316:T329)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9" t="s">
        <v>79</v>
      </c>
      <c r="AT315" s="210" t="s">
        <v>71</v>
      </c>
      <c r="AU315" s="210" t="s">
        <v>79</v>
      </c>
      <c r="AY315" s="209" t="s">
        <v>154</v>
      </c>
      <c r="BK315" s="211">
        <f>SUM(BK316:BK329)</f>
        <v>0</v>
      </c>
    </row>
    <row r="316" s="2" customFormat="1" ht="16.5" customHeight="1">
      <c r="A316" s="39"/>
      <c r="B316" s="40"/>
      <c r="C316" s="214" t="s">
        <v>696</v>
      </c>
      <c r="D316" s="214" t="s">
        <v>157</v>
      </c>
      <c r="E316" s="215" t="s">
        <v>1329</v>
      </c>
      <c r="F316" s="216" t="s">
        <v>1330</v>
      </c>
      <c r="G316" s="217" t="s">
        <v>1247</v>
      </c>
      <c r="H316" s="218">
        <v>1</v>
      </c>
      <c r="I316" s="219"/>
      <c r="J316" s="220">
        <f>ROUND(I316*H316,2)</f>
        <v>0</v>
      </c>
      <c r="K316" s="216" t="s">
        <v>648</v>
      </c>
      <c r="L316" s="45"/>
      <c r="M316" s="221" t="s">
        <v>19</v>
      </c>
      <c r="N316" s="222" t="s">
        <v>43</v>
      </c>
      <c r="O316" s="85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5" t="s">
        <v>162</v>
      </c>
      <c r="AT316" s="225" t="s">
        <v>157</v>
      </c>
      <c r="AU316" s="225" t="s">
        <v>81</v>
      </c>
      <c r="AY316" s="18" t="s">
        <v>154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79</v>
      </c>
      <c r="BK316" s="226">
        <f>ROUND(I316*H316,2)</f>
        <v>0</v>
      </c>
      <c r="BL316" s="18" t="s">
        <v>162</v>
      </c>
      <c r="BM316" s="225" t="s">
        <v>1559</v>
      </c>
    </row>
    <row r="317" s="2" customFormat="1">
      <c r="A317" s="39"/>
      <c r="B317" s="40"/>
      <c r="C317" s="41"/>
      <c r="D317" s="227" t="s">
        <v>164</v>
      </c>
      <c r="E317" s="41"/>
      <c r="F317" s="228" t="s">
        <v>1330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164</v>
      </c>
      <c r="AU317" s="18" t="s">
        <v>81</v>
      </c>
    </row>
    <row r="318" s="2" customFormat="1" ht="16.5" customHeight="1">
      <c r="A318" s="39"/>
      <c r="B318" s="40"/>
      <c r="C318" s="214" t="s">
        <v>701</v>
      </c>
      <c r="D318" s="214" t="s">
        <v>157</v>
      </c>
      <c r="E318" s="215" t="s">
        <v>1332</v>
      </c>
      <c r="F318" s="216" t="s">
        <v>1333</v>
      </c>
      <c r="G318" s="217" t="s">
        <v>1247</v>
      </c>
      <c r="H318" s="218">
        <v>1</v>
      </c>
      <c r="I318" s="219"/>
      <c r="J318" s="220">
        <f>ROUND(I318*H318,2)</f>
        <v>0</v>
      </c>
      <c r="K318" s="216" t="s">
        <v>648</v>
      </c>
      <c r="L318" s="45"/>
      <c r="M318" s="221" t="s">
        <v>19</v>
      </c>
      <c r="N318" s="222" t="s">
        <v>43</v>
      </c>
      <c r="O318" s="85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5" t="s">
        <v>162</v>
      </c>
      <c r="AT318" s="225" t="s">
        <v>157</v>
      </c>
      <c r="AU318" s="225" t="s">
        <v>81</v>
      </c>
      <c r="AY318" s="18" t="s">
        <v>154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79</v>
      </c>
      <c r="BK318" s="226">
        <f>ROUND(I318*H318,2)</f>
        <v>0</v>
      </c>
      <c r="BL318" s="18" t="s">
        <v>162</v>
      </c>
      <c r="BM318" s="225" t="s">
        <v>1560</v>
      </c>
    </row>
    <row r="319" s="2" customFormat="1">
      <c r="A319" s="39"/>
      <c r="B319" s="40"/>
      <c r="C319" s="41"/>
      <c r="D319" s="227" t="s">
        <v>164</v>
      </c>
      <c r="E319" s="41"/>
      <c r="F319" s="228" t="s">
        <v>1333</v>
      </c>
      <c r="G319" s="41"/>
      <c r="H319" s="41"/>
      <c r="I319" s="229"/>
      <c r="J319" s="41"/>
      <c r="K319" s="41"/>
      <c r="L319" s="45"/>
      <c r="M319" s="230"/>
      <c r="N319" s="231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164</v>
      </c>
      <c r="AU319" s="18" t="s">
        <v>81</v>
      </c>
    </row>
    <row r="320" s="2" customFormat="1" ht="16.5" customHeight="1">
      <c r="A320" s="39"/>
      <c r="B320" s="40"/>
      <c r="C320" s="214" t="s">
        <v>707</v>
      </c>
      <c r="D320" s="214" t="s">
        <v>157</v>
      </c>
      <c r="E320" s="215" t="s">
        <v>1561</v>
      </c>
      <c r="F320" s="216" t="s">
        <v>1562</v>
      </c>
      <c r="G320" s="217" t="s">
        <v>1247</v>
      </c>
      <c r="H320" s="218">
        <v>1</v>
      </c>
      <c r="I320" s="219"/>
      <c r="J320" s="220">
        <f>ROUND(I320*H320,2)</f>
        <v>0</v>
      </c>
      <c r="K320" s="216" t="s">
        <v>648</v>
      </c>
      <c r="L320" s="45"/>
      <c r="M320" s="221" t="s">
        <v>19</v>
      </c>
      <c r="N320" s="222" t="s">
        <v>43</v>
      </c>
      <c r="O320" s="85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162</v>
      </c>
      <c r="AT320" s="225" t="s">
        <v>157</v>
      </c>
      <c r="AU320" s="225" t="s">
        <v>81</v>
      </c>
      <c r="AY320" s="18" t="s">
        <v>154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79</v>
      </c>
      <c r="BK320" s="226">
        <f>ROUND(I320*H320,2)</f>
        <v>0</v>
      </c>
      <c r="BL320" s="18" t="s">
        <v>162</v>
      </c>
      <c r="BM320" s="225" t="s">
        <v>1563</v>
      </c>
    </row>
    <row r="321" s="2" customFormat="1">
      <c r="A321" s="39"/>
      <c r="B321" s="40"/>
      <c r="C321" s="41"/>
      <c r="D321" s="227" t="s">
        <v>164</v>
      </c>
      <c r="E321" s="41"/>
      <c r="F321" s="228" t="s">
        <v>1562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164</v>
      </c>
      <c r="AU321" s="18" t="s">
        <v>81</v>
      </c>
    </row>
    <row r="322" s="2" customFormat="1" ht="16.5" customHeight="1">
      <c r="A322" s="39"/>
      <c r="B322" s="40"/>
      <c r="C322" s="214" t="s">
        <v>711</v>
      </c>
      <c r="D322" s="214" t="s">
        <v>157</v>
      </c>
      <c r="E322" s="215" t="s">
        <v>1335</v>
      </c>
      <c r="F322" s="216" t="s">
        <v>973</v>
      </c>
      <c r="G322" s="217" t="s">
        <v>1247</v>
      </c>
      <c r="H322" s="218">
        <v>1</v>
      </c>
      <c r="I322" s="219"/>
      <c r="J322" s="220">
        <f>ROUND(I322*H322,2)</f>
        <v>0</v>
      </c>
      <c r="K322" s="216" t="s">
        <v>648</v>
      </c>
      <c r="L322" s="45"/>
      <c r="M322" s="221" t="s">
        <v>19</v>
      </c>
      <c r="N322" s="222" t="s">
        <v>43</v>
      </c>
      <c r="O322" s="85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5" t="s">
        <v>162</v>
      </c>
      <c r="AT322" s="225" t="s">
        <v>157</v>
      </c>
      <c r="AU322" s="225" t="s">
        <v>81</v>
      </c>
      <c r="AY322" s="18" t="s">
        <v>154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79</v>
      </c>
      <c r="BK322" s="226">
        <f>ROUND(I322*H322,2)</f>
        <v>0</v>
      </c>
      <c r="BL322" s="18" t="s">
        <v>162</v>
      </c>
      <c r="BM322" s="225" t="s">
        <v>1564</v>
      </c>
    </row>
    <row r="323" s="2" customFormat="1">
      <c r="A323" s="39"/>
      <c r="B323" s="40"/>
      <c r="C323" s="41"/>
      <c r="D323" s="227" t="s">
        <v>164</v>
      </c>
      <c r="E323" s="41"/>
      <c r="F323" s="228" t="s">
        <v>973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164</v>
      </c>
      <c r="AU323" s="18" t="s">
        <v>81</v>
      </c>
    </row>
    <row r="324" s="2" customFormat="1" ht="16.5" customHeight="1">
      <c r="A324" s="39"/>
      <c r="B324" s="40"/>
      <c r="C324" s="214" t="s">
        <v>717</v>
      </c>
      <c r="D324" s="214" t="s">
        <v>157</v>
      </c>
      <c r="E324" s="215" t="s">
        <v>1337</v>
      </c>
      <c r="F324" s="216" t="s">
        <v>1338</v>
      </c>
      <c r="G324" s="217" t="s">
        <v>1247</v>
      </c>
      <c r="H324" s="218">
        <v>1</v>
      </c>
      <c r="I324" s="219"/>
      <c r="J324" s="220">
        <f>ROUND(I324*H324,2)</f>
        <v>0</v>
      </c>
      <c r="K324" s="216" t="s">
        <v>648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162</v>
      </c>
      <c r="AT324" s="225" t="s">
        <v>157</v>
      </c>
      <c r="AU324" s="225" t="s">
        <v>81</v>
      </c>
      <c r="AY324" s="18" t="s">
        <v>154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162</v>
      </c>
      <c r="BM324" s="225" t="s">
        <v>1565</v>
      </c>
    </row>
    <row r="325" s="2" customFormat="1">
      <c r="A325" s="39"/>
      <c r="B325" s="40"/>
      <c r="C325" s="41"/>
      <c r="D325" s="227" t="s">
        <v>164</v>
      </c>
      <c r="E325" s="41"/>
      <c r="F325" s="228" t="s">
        <v>1338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164</v>
      </c>
      <c r="AU325" s="18" t="s">
        <v>81</v>
      </c>
    </row>
    <row r="326" s="2" customFormat="1" ht="16.5" customHeight="1">
      <c r="A326" s="39"/>
      <c r="B326" s="40"/>
      <c r="C326" s="214" t="s">
        <v>721</v>
      </c>
      <c r="D326" s="214" t="s">
        <v>157</v>
      </c>
      <c r="E326" s="215" t="s">
        <v>1340</v>
      </c>
      <c r="F326" s="216" t="s">
        <v>1341</v>
      </c>
      <c r="G326" s="217" t="s">
        <v>1247</v>
      </c>
      <c r="H326" s="218">
        <v>1</v>
      </c>
      <c r="I326" s="219"/>
      <c r="J326" s="220">
        <f>ROUND(I326*H326,2)</f>
        <v>0</v>
      </c>
      <c r="K326" s="216" t="s">
        <v>648</v>
      </c>
      <c r="L326" s="45"/>
      <c r="M326" s="221" t="s">
        <v>19</v>
      </c>
      <c r="N326" s="222" t="s">
        <v>43</v>
      </c>
      <c r="O326" s="85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162</v>
      </c>
      <c r="AT326" s="225" t="s">
        <v>157</v>
      </c>
      <c r="AU326" s="225" t="s">
        <v>81</v>
      </c>
      <c r="AY326" s="18" t="s">
        <v>154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79</v>
      </c>
      <c r="BK326" s="226">
        <f>ROUND(I326*H326,2)</f>
        <v>0</v>
      </c>
      <c r="BL326" s="18" t="s">
        <v>162</v>
      </c>
      <c r="BM326" s="225" t="s">
        <v>1566</v>
      </c>
    </row>
    <row r="327" s="2" customFormat="1">
      <c r="A327" s="39"/>
      <c r="B327" s="40"/>
      <c r="C327" s="41"/>
      <c r="D327" s="227" t="s">
        <v>164</v>
      </c>
      <c r="E327" s="41"/>
      <c r="F327" s="228" t="s">
        <v>1341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164</v>
      </c>
      <c r="AU327" s="18" t="s">
        <v>81</v>
      </c>
    </row>
    <row r="328" s="2" customFormat="1" ht="16.5" customHeight="1">
      <c r="A328" s="39"/>
      <c r="B328" s="40"/>
      <c r="C328" s="214" t="s">
        <v>728</v>
      </c>
      <c r="D328" s="214" t="s">
        <v>157</v>
      </c>
      <c r="E328" s="215" t="s">
        <v>1567</v>
      </c>
      <c r="F328" s="216" t="s">
        <v>1568</v>
      </c>
      <c r="G328" s="217" t="s">
        <v>1247</v>
      </c>
      <c r="H328" s="218">
        <v>1</v>
      </c>
      <c r="I328" s="219"/>
      <c r="J328" s="220">
        <f>ROUND(I328*H328,2)</f>
        <v>0</v>
      </c>
      <c r="K328" s="216" t="s">
        <v>648</v>
      </c>
      <c r="L328" s="45"/>
      <c r="M328" s="221" t="s">
        <v>19</v>
      </c>
      <c r="N328" s="222" t="s">
        <v>43</v>
      </c>
      <c r="O328" s="85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5" t="s">
        <v>162</v>
      </c>
      <c r="AT328" s="225" t="s">
        <v>157</v>
      </c>
      <c r="AU328" s="225" t="s">
        <v>81</v>
      </c>
      <c r="AY328" s="18" t="s">
        <v>154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8" t="s">
        <v>79</v>
      </c>
      <c r="BK328" s="226">
        <f>ROUND(I328*H328,2)</f>
        <v>0</v>
      </c>
      <c r="BL328" s="18" t="s">
        <v>162</v>
      </c>
      <c r="BM328" s="225" t="s">
        <v>1569</v>
      </c>
    </row>
    <row r="329" s="2" customFormat="1">
      <c r="A329" s="39"/>
      <c r="B329" s="40"/>
      <c r="C329" s="41"/>
      <c r="D329" s="227" t="s">
        <v>164</v>
      </c>
      <c r="E329" s="41"/>
      <c r="F329" s="228" t="s">
        <v>1568</v>
      </c>
      <c r="G329" s="41"/>
      <c r="H329" s="41"/>
      <c r="I329" s="229"/>
      <c r="J329" s="41"/>
      <c r="K329" s="41"/>
      <c r="L329" s="45"/>
      <c r="M329" s="268"/>
      <c r="N329" s="269"/>
      <c r="O329" s="270"/>
      <c r="P329" s="270"/>
      <c r="Q329" s="270"/>
      <c r="R329" s="270"/>
      <c r="S329" s="270"/>
      <c r="T329" s="271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164</v>
      </c>
      <c r="AU329" s="18" t="s">
        <v>81</v>
      </c>
    </row>
    <row r="330" s="2" customFormat="1" ht="6.96" customHeight="1">
      <c r="A330" s="39"/>
      <c r="B330" s="60"/>
      <c r="C330" s="61"/>
      <c r="D330" s="61"/>
      <c r="E330" s="61"/>
      <c r="F330" s="61"/>
      <c r="G330" s="61"/>
      <c r="H330" s="61"/>
      <c r="I330" s="61"/>
      <c r="J330" s="61"/>
      <c r="K330" s="61"/>
      <c r="L330" s="45"/>
      <c r="M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</row>
  </sheetData>
  <sheetProtection sheet="1" autoFilter="0" formatColumns="0" formatRows="0" objects="1" scenarios="1" spinCount="100000" saltValue="0gmEzqBLCm/apw8GIUhgrz9qwEDCpokKiTYvlUdfe38c9sx8SL0a0R823ztGMlzDdy1IeWMa9McuzOJv4Oo1CQ==" hashValue="tzBxeJijsyA/nzjjzP7MobGcAwj9PW2TeQWxDP6yS4QRwpPuAlXOwepd5mBqDwwWGL7JFXb/Bn91O23JgUtfvg==" algorithmName="SHA-512" password="CC35"/>
  <autoFilter ref="C101:K3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1570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ROUND((SUM(BE96:BE213)),  2)</f>
        <v>0</v>
      </c>
      <c r="G35" s="39"/>
      <c r="H35" s="39"/>
      <c r="I35" s="159">
        <v>0.20999999999999999</v>
      </c>
      <c r="J35" s="158">
        <f>ROUND(((SUM(BE96:BE213))*I35),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ROUND((SUM(BF96:BF213)),  2)</f>
        <v>0</v>
      </c>
      <c r="G36" s="39"/>
      <c r="H36" s="39"/>
      <c r="I36" s="159">
        <v>0.12</v>
      </c>
      <c r="J36" s="158">
        <f>ROUND(((SUM(BF96:BF213))*I36),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ROUND((SUM(BG96:BG213)),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ROUND((SUM(BH96:BH213)),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ROUND((SUM(BI96:BI213)),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1570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SO-01 - Učebna biologie a chemie č.m.229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118</v>
      </c>
      <c r="E65" s="184"/>
      <c r="F65" s="184"/>
      <c r="G65" s="184"/>
      <c r="H65" s="184"/>
      <c r="I65" s="184"/>
      <c r="J65" s="185">
        <f>J98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1571</v>
      </c>
      <c r="E66" s="184"/>
      <c r="F66" s="184"/>
      <c r="G66" s="184"/>
      <c r="H66" s="184"/>
      <c r="I66" s="184"/>
      <c r="J66" s="185">
        <f>J99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121</v>
      </c>
      <c r="E67" s="179"/>
      <c r="F67" s="179"/>
      <c r="G67" s="179"/>
      <c r="H67" s="179"/>
      <c r="I67" s="179"/>
      <c r="J67" s="180">
        <f>J102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6"/>
      <c r="D68" s="183" t="s">
        <v>1572</v>
      </c>
      <c r="E68" s="184"/>
      <c r="F68" s="184"/>
      <c r="G68" s="184"/>
      <c r="H68" s="184"/>
      <c r="I68" s="184"/>
      <c r="J68" s="185">
        <f>J109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1573</v>
      </c>
      <c r="E69" s="179"/>
      <c r="F69" s="179"/>
      <c r="G69" s="179"/>
      <c r="H69" s="179"/>
      <c r="I69" s="179"/>
      <c r="J69" s="180">
        <f>J121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1574</v>
      </c>
      <c r="E70" s="184"/>
      <c r="F70" s="184"/>
      <c r="G70" s="184"/>
      <c r="H70" s="184"/>
      <c r="I70" s="184"/>
      <c r="J70" s="185">
        <f>J122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1575</v>
      </c>
      <c r="E71" s="184"/>
      <c r="F71" s="184"/>
      <c r="G71" s="184"/>
      <c r="H71" s="184"/>
      <c r="I71" s="184"/>
      <c r="J71" s="185">
        <f>J165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133</v>
      </c>
      <c r="E72" s="179"/>
      <c r="F72" s="179"/>
      <c r="G72" s="179"/>
      <c r="H72" s="179"/>
      <c r="I72" s="179"/>
      <c r="J72" s="180">
        <f>J189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134</v>
      </c>
      <c r="E73" s="179"/>
      <c r="F73" s="179"/>
      <c r="G73" s="179"/>
      <c r="H73" s="179"/>
      <c r="I73" s="179"/>
      <c r="J73" s="180">
        <f>J202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6"/>
      <c r="D74" s="183" t="s">
        <v>1576</v>
      </c>
      <c r="E74" s="184"/>
      <c r="F74" s="184"/>
      <c r="G74" s="184"/>
      <c r="H74" s="184"/>
      <c r="I74" s="184"/>
      <c r="J74" s="185">
        <f>J203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139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IROP výzva 37 (ZŠ Akademika Heyrovského)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108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1" t="s">
        <v>1570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110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SO-01 - Učebna biologie a chemie č.m.229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ZŠ Akademika Heyrovského</v>
      </c>
      <c r="G90" s="41"/>
      <c r="H90" s="41"/>
      <c r="I90" s="33" t="s">
        <v>23</v>
      </c>
      <c r="J90" s="73" t="str">
        <f>IF(J14="","",J14)</f>
        <v>29. 1. 2026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25</v>
      </c>
      <c r="D92" s="41"/>
      <c r="E92" s="41"/>
      <c r="F92" s="28" t="str">
        <f>E17</f>
        <v>Statutární město Chomutov</v>
      </c>
      <c r="G92" s="41"/>
      <c r="H92" s="41"/>
      <c r="I92" s="33" t="s">
        <v>31</v>
      </c>
      <c r="J92" s="37" t="str">
        <f>E23</f>
        <v>CZECHOTEC Engineering spol.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Miroslav Dostál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140</v>
      </c>
      <c r="D95" s="190" t="s">
        <v>57</v>
      </c>
      <c r="E95" s="190" t="s">
        <v>53</v>
      </c>
      <c r="F95" s="190" t="s">
        <v>54</v>
      </c>
      <c r="G95" s="190" t="s">
        <v>141</v>
      </c>
      <c r="H95" s="190" t="s">
        <v>142</v>
      </c>
      <c r="I95" s="190" t="s">
        <v>143</v>
      </c>
      <c r="J95" s="190" t="s">
        <v>114</v>
      </c>
      <c r="K95" s="191" t="s">
        <v>144</v>
      </c>
      <c r="L95" s="192"/>
      <c r="M95" s="93" t="s">
        <v>19</v>
      </c>
      <c r="N95" s="94" t="s">
        <v>42</v>
      </c>
      <c r="O95" s="94" t="s">
        <v>145</v>
      </c>
      <c r="P95" s="94" t="s">
        <v>146</v>
      </c>
      <c r="Q95" s="94" t="s">
        <v>147</v>
      </c>
      <c r="R95" s="94" t="s">
        <v>148</v>
      </c>
      <c r="S95" s="94" t="s">
        <v>149</v>
      </c>
      <c r="T95" s="95" t="s">
        <v>150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151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P97+P102+P121+P189+P202</f>
        <v>0</v>
      </c>
      <c r="Q96" s="97"/>
      <c r="R96" s="195">
        <f>R97+R102+R121+R189+R202</f>
        <v>0.051499999999999997</v>
      </c>
      <c r="S96" s="97"/>
      <c r="T96" s="196">
        <f>T97+T102+T121+T189+T202</f>
        <v>1.044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115</v>
      </c>
      <c r="BK96" s="197">
        <f>BK97+BK102+BK121+BK189+BK202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152</v>
      </c>
      <c r="F97" s="201" t="s">
        <v>153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P98+P99</f>
        <v>0</v>
      </c>
      <c r="Q97" s="206"/>
      <c r="R97" s="207">
        <f>R98+R99</f>
        <v>0</v>
      </c>
      <c r="S97" s="206"/>
      <c r="T97" s="208">
        <f>T98+T99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154</v>
      </c>
      <c r="BK97" s="211">
        <f>BK98+BK99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214</v>
      </c>
      <c r="F98" s="212" t="s">
        <v>288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v>0</v>
      </c>
      <c r="Q98" s="206"/>
      <c r="R98" s="207">
        <v>0</v>
      </c>
      <c r="S98" s="206"/>
      <c r="T98" s="208"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154</v>
      </c>
      <c r="BK98" s="211">
        <v>0</v>
      </c>
    </row>
    <row r="99" s="12" customFormat="1" ht="22.8" customHeight="1">
      <c r="A99" s="12"/>
      <c r="B99" s="198"/>
      <c r="C99" s="199"/>
      <c r="D99" s="200" t="s">
        <v>71</v>
      </c>
      <c r="E99" s="212" t="s">
        <v>793</v>
      </c>
      <c r="F99" s="212" t="s">
        <v>1577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SUM(P100:P101)</f>
        <v>0</v>
      </c>
      <c r="Q99" s="206"/>
      <c r="R99" s="207">
        <f>SUM(R100:R101)</f>
        <v>0</v>
      </c>
      <c r="S99" s="206"/>
      <c r="T99" s="208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79</v>
      </c>
      <c r="AY99" s="209" t="s">
        <v>154</v>
      </c>
      <c r="BK99" s="211">
        <f>SUM(BK100:BK101)</f>
        <v>0</v>
      </c>
    </row>
    <row r="100" s="2" customFormat="1" ht="24.15" customHeight="1">
      <c r="A100" s="39"/>
      <c r="B100" s="40"/>
      <c r="C100" s="214" t="s">
        <v>79</v>
      </c>
      <c r="D100" s="214" t="s">
        <v>157</v>
      </c>
      <c r="E100" s="215" t="s">
        <v>1578</v>
      </c>
      <c r="F100" s="216" t="s">
        <v>1579</v>
      </c>
      <c r="G100" s="217" t="s">
        <v>356</v>
      </c>
      <c r="H100" s="218">
        <v>5</v>
      </c>
      <c r="I100" s="219"/>
      <c r="J100" s="220">
        <f>ROUND(I100*H100,2)</f>
        <v>0</v>
      </c>
      <c r="K100" s="216" t="s">
        <v>648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162</v>
      </c>
      <c r="AT100" s="225" t="s">
        <v>157</v>
      </c>
      <c r="AU100" s="225" t="s">
        <v>81</v>
      </c>
      <c r="AY100" s="18" t="s">
        <v>154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162</v>
      </c>
      <c r="BM100" s="225" t="s">
        <v>1580</v>
      </c>
    </row>
    <row r="101" s="2" customFormat="1">
      <c r="A101" s="39"/>
      <c r="B101" s="40"/>
      <c r="C101" s="41"/>
      <c r="D101" s="227" t="s">
        <v>164</v>
      </c>
      <c r="E101" s="41"/>
      <c r="F101" s="228" t="s">
        <v>1579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81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392</v>
      </c>
      <c r="F102" s="201" t="s">
        <v>393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P103+SUM(P104:P109)</f>
        <v>0</v>
      </c>
      <c r="Q102" s="206"/>
      <c r="R102" s="207">
        <f>R103+SUM(R104:R109)</f>
        <v>0</v>
      </c>
      <c r="S102" s="206"/>
      <c r="T102" s="208">
        <f>T103+SUM(T104:T109)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81</v>
      </c>
      <c r="AT102" s="210" t="s">
        <v>71</v>
      </c>
      <c r="AU102" s="210" t="s">
        <v>72</v>
      </c>
      <c r="AY102" s="209" t="s">
        <v>154</v>
      </c>
      <c r="BK102" s="211">
        <f>BK103+SUM(BK104:BK109)</f>
        <v>0</v>
      </c>
    </row>
    <row r="103" s="2" customFormat="1" ht="21.75" customHeight="1">
      <c r="A103" s="39"/>
      <c r="B103" s="40"/>
      <c r="C103" s="214" t="s">
        <v>81</v>
      </c>
      <c r="D103" s="214" t="s">
        <v>157</v>
      </c>
      <c r="E103" s="215" t="s">
        <v>1581</v>
      </c>
      <c r="F103" s="216" t="s">
        <v>1582</v>
      </c>
      <c r="G103" s="217" t="s">
        <v>265</v>
      </c>
      <c r="H103" s="218">
        <v>80</v>
      </c>
      <c r="I103" s="219"/>
      <c r="J103" s="220">
        <f>ROUND(I103*H103,2)</f>
        <v>0</v>
      </c>
      <c r="K103" s="216" t="s">
        <v>161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256</v>
      </c>
      <c r="AT103" s="225" t="s">
        <v>157</v>
      </c>
      <c r="AU103" s="225" t="s">
        <v>79</v>
      </c>
      <c r="AY103" s="18" t="s">
        <v>154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256</v>
      </c>
      <c r="BM103" s="225" t="s">
        <v>1583</v>
      </c>
    </row>
    <row r="104" s="2" customFormat="1">
      <c r="A104" s="39"/>
      <c r="B104" s="40"/>
      <c r="C104" s="41"/>
      <c r="D104" s="227" t="s">
        <v>164</v>
      </c>
      <c r="E104" s="41"/>
      <c r="F104" s="228" t="s">
        <v>1584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79</v>
      </c>
    </row>
    <row r="105" s="2" customFormat="1">
      <c r="A105" s="39"/>
      <c r="B105" s="40"/>
      <c r="C105" s="41"/>
      <c r="D105" s="232" t="s">
        <v>166</v>
      </c>
      <c r="E105" s="41"/>
      <c r="F105" s="233" t="s">
        <v>1585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79</v>
      </c>
    </row>
    <row r="106" s="2" customFormat="1" ht="16.5" customHeight="1">
      <c r="A106" s="39"/>
      <c r="B106" s="40"/>
      <c r="C106" s="214" t="s">
        <v>100</v>
      </c>
      <c r="D106" s="214" t="s">
        <v>157</v>
      </c>
      <c r="E106" s="215" t="s">
        <v>1586</v>
      </c>
      <c r="F106" s="216" t="s">
        <v>1587</v>
      </c>
      <c r="G106" s="217" t="s">
        <v>265</v>
      </c>
      <c r="H106" s="218">
        <v>80</v>
      </c>
      <c r="I106" s="219"/>
      <c r="J106" s="220">
        <f>ROUND(I106*H106,2)</f>
        <v>0</v>
      </c>
      <c r="K106" s="216" t="s">
        <v>161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256</v>
      </c>
      <c r="AT106" s="225" t="s">
        <v>157</v>
      </c>
      <c r="AU106" s="225" t="s">
        <v>79</v>
      </c>
      <c r="AY106" s="18" t="s">
        <v>154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256</v>
      </c>
      <c r="BM106" s="225" t="s">
        <v>1588</v>
      </c>
    </row>
    <row r="107" s="2" customFormat="1">
      <c r="A107" s="39"/>
      <c r="B107" s="40"/>
      <c r="C107" s="41"/>
      <c r="D107" s="227" t="s">
        <v>164</v>
      </c>
      <c r="E107" s="41"/>
      <c r="F107" s="228" t="s">
        <v>1589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79</v>
      </c>
    </row>
    <row r="108" s="2" customFormat="1">
      <c r="A108" s="39"/>
      <c r="B108" s="40"/>
      <c r="C108" s="41"/>
      <c r="D108" s="232" t="s">
        <v>166</v>
      </c>
      <c r="E108" s="41"/>
      <c r="F108" s="233" t="s">
        <v>1590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79</v>
      </c>
    </row>
    <row r="109" s="12" customFormat="1" ht="22.8" customHeight="1">
      <c r="A109" s="12"/>
      <c r="B109" s="198"/>
      <c r="C109" s="199"/>
      <c r="D109" s="200" t="s">
        <v>71</v>
      </c>
      <c r="E109" s="212" t="s">
        <v>1591</v>
      </c>
      <c r="F109" s="212" t="s">
        <v>1592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SUM(P110:P120)</f>
        <v>0</v>
      </c>
      <c r="Q109" s="206"/>
      <c r="R109" s="207">
        <f>SUM(R110:R120)</f>
        <v>0</v>
      </c>
      <c r="S109" s="206"/>
      <c r="T109" s="208">
        <f>SUM(T110:T120)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81</v>
      </c>
      <c r="AT109" s="210" t="s">
        <v>71</v>
      </c>
      <c r="AU109" s="210" t="s">
        <v>79</v>
      </c>
      <c r="AY109" s="209" t="s">
        <v>154</v>
      </c>
      <c r="BK109" s="211">
        <f>SUM(BK110:BK120)</f>
        <v>0</v>
      </c>
    </row>
    <row r="110" s="2" customFormat="1" ht="16.5" customHeight="1">
      <c r="A110" s="39"/>
      <c r="B110" s="40"/>
      <c r="C110" s="214" t="s">
        <v>162</v>
      </c>
      <c r="D110" s="214" t="s">
        <v>157</v>
      </c>
      <c r="E110" s="215" t="s">
        <v>1593</v>
      </c>
      <c r="F110" s="216" t="s">
        <v>1594</v>
      </c>
      <c r="G110" s="217" t="s">
        <v>265</v>
      </c>
      <c r="H110" s="218">
        <v>35</v>
      </c>
      <c r="I110" s="219"/>
      <c r="J110" s="220">
        <f>ROUND(I110*H110,2)</f>
        <v>0</v>
      </c>
      <c r="K110" s="216" t="s">
        <v>161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256</v>
      </c>
      <c r="AT110" s="225" t="s">
        <v>157</v>
      </c>
      <c r="AU110" s="225" t="s">
        <v>81</v>
      </c>
      <c r="AY110" s="18" t="s">
        <v>154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256</v>
      </c>
      <c r="BM110" s="225" t="s">
        <v>1595</v>
      </c>
    </row>
    <row r="111" s="2" customFormat="1">
      <c r="A111" s="39"/>
      <c r="B111" s="40"/>
      <c r="C111" s="41"/>
      <c r="D111" s="227" t="s">
        <v>164</v>
      </c>
      <c r="E111" s="41"/>
      <c r="F111" s="228" t="s">
        <v>1596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81</v>
      </c>
    </row>
    <row r="112" s="2" customFormat="1">
      <c r="A112" s="39"/>
      <c r="B112" s="40"/>
      <c r="C112" s="41"/>
      <c r="D112" s="232" t="s">
        <v>166</v>
      </c>
      <c r="E112" s="41"/>
      <c r="F112" s="233" t="s">
        <v>1597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81</v>
      </c>
    </row>
    <row r="113" s="2" customFormat="1" ht="21.75" customHeight="1">
      <c r="A113" s="39"/>
      <c r="B113" s="40"/>
      <c r="C113" s="214" t="s">
        <v>188</v>
      </c>
      <c r="D113" s="214" t="s">
        <v>157</v>
      </c>
      <c r="E113" s="215" t="s">
        <v>1598</v>
      </c>
      <c r="F113" s="216" t="s">
        <v>1599</v>
      </c>
      <c r="G113" s="217" t="s">
        <v>265</v>
      </c>
      <c r="H113" s="218">
        <v>60</v>
      </c>
      <c r="I113" s="219"/>
      <c r="J113" s="220">
        <f>ROUND(I113*H113,2)</f>
        <v>0</v>
      </c>
      <c r="K113" s="216" t="s">
        <v>648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256</v>
      </c>
      <c r="AT113" s="225" t="s">
        <v>157</v>
      </c>
      <c r="AU113" s="225" t="s">
        <v>81</v>
      </c>
      <c r="AY113" s="18" t="s">
        <v>154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256</v>
      </c>
      <c r="BM113" s="225" t="s">
        <v>1600</v>
      </c>
    </row>
    <row r="114" s="2" customFormat="1">
      <c r="A114" s="39"/>
      <c r="B114" s="40"/>
      <c r="C114" s="41"/>
      <c r="D114" s="227" t="s">
        <v>164</v>
      </c>
      <c r="E114" s="41"/>
      <c r="F114" s="228" t="s">
        <v>1599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81</v>
      </c>
    </row>
    <row r="115" s="2" customFormat="1" ht="21.75" customHeight="1">
      <c r="A115" s="39"/>
      <c r="B115" s="40"/>
      <c r="C115" s="214" t="s">
        <v>155</v>
      </c>
      <c r="D115" s="214" t="s">
        <v>157</v>
      </c>
      <c r="E115" s="215" t="s">
        <v>1601</v>
      </c>
      <c r="F115" s="216" t="s">
        <v>1602</v>
      </c>
      <c r="G115" s="217" t="s">
        <v>265</v>
      </c>
      <c r="H115" s="218">
        <v>20</v>
      </c>
      <c r="I115" s="219"/>
      <c r="J115" s="220">
        <f>ROUND(I115*H115,2)</f>
        <v>0</v>
      </c>
      <c r="K115" s="216" t="s">
        <v>648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256</v>
      </c>
      <c r="AT115" s="225" t="s">
        <v>157</v>
      </c>
      <c r="AU115" s="225" t="s">
        <v>81</v>
      </c>
      <c r="AY115" s="18" t="s">
        <v>154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256</v>
      </c>
      <c r="BM115" s="225" t="s">
        <v>1603</v>
      </c>
    </row>
    <row r="116" s="2" customFormat="1">
      <c r="A116" s="39"/>
      <c r="B116" s="40"/>
      <c r="C116" s="41"/>
      <c r="D116" s="227" t="s">
        <v>164</v>
      </c>
      <c r="E116" s="41"/>
      <c r="F116" s="228" t="s">
        <v>1602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81</v>
      </c>
    </row>
    <row r="117" s="2" customFormat="1" ht="24.15" customHeight="1">
      <c r="A117" s="39"/>
      <c r="B117" s="40"/>
      <c r="C117" s="214" t="s">
        <v>202</v>
      </c>
      <c r="D117" s="214" t="s">
        <v>157</v>
      </c>
      <c r="E117" s="215" t="s">
        <v>1604</v>
      </c>
      <c r="F117" s="216" t="s">
        <v>1605</v>
      </c>
      <c r="G117" s="217" t="s">
        <v>399</v>
      </c>
      <c r="H117" s="218">
        <v>31</v>
      </c>
      <c r="I117" s="219"/>
      <c r="J117" s="220">
        <f>ROUND(I117*H117,2)</f>
        <v>0</v>
      </c>
      <c r="K117" s="216" t="s">
        <v>648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256</v>
      </c>
      <c r="AT117" s="225" t="s">
        <v>157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256</v>
      </c>
      <c r="BM117" s="225" t="s">
        <v>1606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1605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 ht="24.15" customHeight="1">
      <c r="A119" s="39"/>
      <c r="B119" s="40"/>
      <c r="C119" s="214" t="s">
        <v>208</v>
      </c>
      <c r="D119" s="214" t="s">
        <v>157</v>
      </c>
      <c r="E119" s="215" t="s">
        <v>1607</v>
      </c>
      <c r="F119" s="216" t="s">
        <v>1608</v>
      </c>
      <c r="G119" s="217" t="s">
        <v>399</v>
      </c>
      <c r="H119" s="218">
        <v>15</v>
      </c>
      <c r="I119" s="219"/>
      <c r="J119" s="220">
        <f>ROUND(I119*H119,2)</f>
        <v>0</v>
      </c>
      <c r="K119" s="216" t="s">
        <v>648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256</v>
      </c>
      <c r="AT119" s="225" t="s">
        <v>157</v>
      </c>
      <c r="AU119" s="225" t="s">
        <v>81</v>
      </c>
      <c r="AY119" s="18" t="s">
        <v>154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256</v>
      </c>
      <c r="BM119" s="225" t="s">
        <v>1609</v>
      </c>
    </row>
    <row r="120" s="2" customFormat="1">
      <c r="A120" s="39"/>
      <c r="B120" s="40"/>
      <c r="C120" s="41"/>
      <c r="D120" s="227" t="s">
        <v>164</v>
      </c>
      <c r="E120" s="41"/>
      <c r="F120" s="228" t="s">
        <v>1608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81</v>
      </c>
    </row>
    <row r="121" s="12" customFormat="1" ht="25.92" customHeight="1">
      <c r="A121" s="12"/>
      <c r="B121" s="198"/>
      <c r="C121" s="199"/>
      <c r="D121" s="200" t="s">
        <v>71</v>
      </c>
      <c r="E121" s="201" t="s">
        <v>470</v>
      </c>
      <c r="F121" s="201" t="s">
        <v>1610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P122+P165</f>
        <v>0</v>
      </c>
      <c r="Q121" s="206"/>
      <c r="R121" s="207">
        <f>R122+R165</f>
        <v>0.051499999999999997</v>
      </c>
      <c r="S121" s="206"/>
      <c r="T121" s="208">
        <f>T122+T165</f>
        <v>1.044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100</v>
      </c>
      <c r="AT121" s="210" t="s">
        <v>71</v>
      </c>
      <c r="AU121" s="210" t="s">
        <v>72</v>
      </c>
      <c r="AY121" s="209" t="s">
        <v>154</v>
      </c>
      <c r="BK121" s="211">
        <f>BK122+BK165</f>
        <v>0</v>
      </c>
    </row>
    <row r="122" s="12" customFormat="1" ht="22.8" customHeight="1">
      <c r="A122" s="12"/>
      <c r="B122" s="198"/>
      <c r="C122" s="199"/>
      <c r="D122" s="200" t="s">
        <v>71</v>
      </c>
      <c r="E122" s="212" t="s">
        <v>1611</v>
      </c>
      <c r="F122" s="212" t="s">
        <v>1612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SUM(P123:P164)</f>
        <v>0</v>
      </c>
      <c r="Q122" s="206"/>
      <c r="R122" s="207">
        <f>SUM(R123:R164)</f>
        <v>0</v>
      </c>
      <c r="S122" s="206"/>
      <c r="T122" s="208">
        <f>SUM(T123:T164)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100</v>
      </c>
      <c r="AT122" s="210" t="s">
        <v>71</v>
      </c>
      <c r="AU122" s="210" t="s">
        <v>79</v>
      </c>
      <c r="AY122" s="209" t="s">
        <v>154</v>
      </c>
      <c r="BK122" s="211">
        <f>SUM(BK123:BK164)</f>
        <v>0</v>
      </c>
    </row>
    <row r="123" s="2" customFormat="1" ht="33" customHeight="1">
      <c r="A123" s="39"/>
      <c r="B123" s="40"/>
      <c r="C123" s="214" t="s">
        <v>214</v>
      </c>
      <c r="D123" s="214" t="s">
        <v>157</v>
      </c>
      <c r="E123" s="215" t="s">
        <v>1613</v>
      </c>
      <c r="F123" s="216" t="s">
        <v>1614</v>
      </c>
      <c r="G123" s="217" t="s">
        <v>399</v>
      </c>
      <c r="H123" s="218">
        <v>2</v>
      </c>
      <c r="I123" s="219"/>
      <c r="J123" s="220">
        <f>ROUND(I123*H123,2)</f>
        <v>0</v>
      </c>
      <c r="K123" s="216" t="s">
        <v>161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576</v>
      </c>
      <c r="AT123" s="225" t="s">
        <v>157</v>
      </c>
      <c r="AU123" s="225" t="s">
        <v>81</v>
      </c>
      <c r="AY123" s="18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576</v>
      </c>
      <c r="BM123" s="225" t="s">
        <v>1615</v>
      </c>
    </row>
    <row r="124" s="2" customFormat="1">
      <c r="A124" s="39"/>
      <c r="B124" s="40"/>
      <c r="C124" s="41"/>
      <c r="D124" s="227" t="s">
        <v>164</v>
      </c>
      <c r="E124" s="41"/>
      <c r="F124" s="228" t="s">
        <v>1616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164</v>
      </c>
      <c r="AU124" s="18" t="s">
        <v>81</v>
      </c>
    </row>
    <row r="125" s="2" customFormat="1">
      <c r="A125" s="39"/>
      <c r="B125" s="40"/>
      <c r="C125" s="41"/>
      <c r="D125" s="232" t="s">
        <v>166</v>
      </c>
      <c r="E125" s="41"/>
      <c r="F125" s="233" t="s">
        <v>1617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81</v>
      </c>
    </row>
    <row r="126" s="2" customFormat="1" ht="33" customHeight="1">
      <c r="A126" s="39"/>
      <c r="B126" s="40"/>
      <c r="C126" s="214" t="s">
        <v>220</v>
      </c>
      <c r="D126" s="214" t="s">
        <v>157</v>
      </c>
      <c r="E126" s="215" t="s">
        <v>1618</v>
      </c>
      <c r="F126" s="216" t="s">
        <v>1619</v>
      </c>
      <c r="G126" s="217" t="s">
        <v>399</v>
      </c>
      <c r="H126" s="218">
        <v>2</v>
      </c>
      <c r="I126" s="219"/>
      <c r="J126" s="220">
        <f>ROUND(I126*H126,2)</f>
        <v>0</v>
      </c>
      <c r="K126" s="216" t="s">
        <v>161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576</v>
      </c>
      <c r="AT126" s="225" t="s">
        <v>157</v>
      </c>
      <c r="AU126" s="225" t="s">
        <v>81</v>
      </c>
      <c r="AY126" s="18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576</v>
      </c>
      <c r="BM126" s="225" t="s">
        <v>1620</v>
      </c>
    </row>
    <row r="127" s="2" customFormat="1">
      <c r="A127" s="39"/>
      <c r="B127" s="40"/>
      <c r="C127" s="41"/>
      <c r="D127" s="227" t="s">
        <v>164</v>
      </c>
      <c r="E127" s="41"/>
      <c r="F127" s="228" t="s">
        <v>1621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81</v>
      </c>
    </row>
    <row r="128" s="2" customFormat="1">
      <c r="A128" s="39"/>
      <c r="B128" s="40"/>
      <c r="C128" s="41"/>
      <c r="D128" s="232" t="s">
        <v>166</v>
      </c>
      <c r="E128" s="41"/>
      <c r="F128" s="233" t="s">
        <v>1622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81</v>
      </c>
    </row>
    <row r="129" s="2" customFormat="1" ht="24.15" customHeight="1">
      <c r="A129" s="39"/>
      <c r="B129" s="40"/>
      <c r="C129" s="214" t="s">
        <v>226</v>
      </c>
      <c r="D129" s="214" t="s">
        <v>157</v>
      </c>
      <c r="E129" s="215" t="s">
        <v>1623</v>
      </c>
      <c r="F129" s="216" t="s">
        <v>1624</v>
      </c>
      <c r="G129" s="217" t="s">
        <v>399</v>
      </c>
      <c r="H129" s="218">
        <v>50</v>
      </c>
      <c r="I129" s="219"/>
      <c r="J129" s="220">
        <f>ROUND(I129*H129,2)</f>
        <v>0</v>
      </c>
      <c r="K129" s="216" t="s">
        <v>648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576</v>
      </c>
      <c r="AT129" s="225" t="s">
        <v>157</v>
      </c>
      <c r="AU129" s="225" t="s">
        <v>81</v>
      </c>
      <c r="AY129" s="18" t="s">
        <v>154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576</v>
      </c>
      <c r="BM129" s="225" t="s">
        <v>1625</v>
      </c>
    </row>
    <row r="130" s="2" customFormat="1">
      <c r="A130" s="39"/>
      <c r="B130" s="40"/>
      <c r="C130" s="41"/>
      <c r="D130" s="227" t="s">
        <v>164</v>
      </c>
      <c r="E130" s="41"/>
      <c r="F130" s="228" t="s">
        <v>1624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81</v>
      </c>
    </row>
    <row r="131" s="2" customFormat="1" ht="37.8" customHeight="1">
      <c r="A131" s="39"/>
      <c r="B131" s="40"/>
      <c r="C131" s="214" t="s">
        <v>8</v>
      </c>
      <c r="D131" s="214" t="s">
        <v>157</v>
      </c>
      <c r="E131" s="215" t="s">
        <v>1626</v>
      </c>
      <c r="F131" s="216" t="s">
        <v>1627</v>
      </c>
      <c r="G131" s="217" t="s">
        <v>399</v>
      </c>
      <c r="H131" s="218">
        <v>1</v>
      </c>
      <c r="I131" s="219"/>
      <c r="J131" s="220">
        <f>ROUND(I131*H131,2)</f>
        <v>0</v>
      </c>
      <c r="K131" s="216" t="s">
        <v>161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576</v>
      </c>
      <c r="AT131" s="225" t="s">
        <v>157</v>
      </c>
      <c r="AU131" s="225" t="s">
        <v>81</v>
      </c>
      <c r="AY131" s="18" t="s">
        <v>154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576</v>
      </c>
      <c r="BM131" s="225" t="s">
        <v>1628</v>
      </c>
    </row>
    <row r="132" s="2" customFormat="1">
      <c r="A132" s="39"/>
      <c r="B132" s="40"/>
      <c r="C132" s="41"/>
      <c r="D132" s="227" t="s">
        <v>164</v>
      </c>
      <c r="E132" s="41"/>
      <c r="F132" s="228" t="s">
        <v>1629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164</v>
      </c>
      <c r="AU132" s="18" t="s">
        <v>81</v>
      </c>
    </row>
    <row r="133" s="2" customFormat="1">
      <c r="A133" s="39"/>
      <c r="B133" s="40"/>
      <c r="C133" s="41"/>
      <c r="D133" s="232" t="s">
        <v>166</v>
      </c>
      <c r="E133" s="41"/>
      <c r="F133" s="233" t="s">
        <v>1630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81</v>
      </c>
    </row>
    <row r="134" s="2" customFormat="1" ht="24.15" customHeight="1">
      <c r="A134" s="39"/>
      <c r="B134" s="40"/>
      <c r="C134" s="214" t="s">
        <v>238</v>
      </c>
      <c r="D134" s="214" t="s">
        <v>157</v>
      </c>
      <c r="E134" s="215" t="s">
        <v>1631</v>
      </c>
      <c r="F134" s="216" t="s">
        <v>1632</v>
      </c>
      <c r="G134" s="217" t="s">
        <v>399</v>
      </c>
      <c r="H134" s="218">
        <v>6</v>
      </c>
      <c r="I134" s="219"/>
      <c r="J134" s="220">
        <f>ROUND(I134*H134,2)</f>
        <v>0</v>
      </c>
      <c r="K134" s="216" t="s">
        <v>648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576</v>
      </c>
      <c r="AT134" s="225" t="s">
        <v>157</v>
      </c>
      <c r="AU134" s="225" t="s">
        <v>81</v>
      </c>
      <c r="AY134" s="18" t="s">
        <v>154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576</v>
      </c>
      <c r="BM134" s="225" t="s">
        <v>1633</v>
      </c>
    </row>
    <row r="135" s="2" customFormat="1">
      <c r="A135" s="39"/>
      <c r="B135" s="40"/>
      <c r="C135" s="41"/>
      <c r="D135" s="227" t="s">
        <v>164</v>
      </c>
      <c r="E135" s="41"/>
      <c r="F135" s="228" t="s">
        <v>1632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164</v>
      </c>
      <c r="AU135" s="18" t="s">
        <v>81</v>
      </c>
    </row>
    <row r="136" s="2" customFormat="1" ht="24.15" customHeight="1">
      <c r="A136" s="39"/>
      <c r="B136" s="40"/>
      <c r="C136" s="214" t="s">
        <v>244</v>
      </c>
      <c r="D136" s="214" t="s">
        <v>157</v>
      </c>
      <c r="E136" s="215" t="s">
        <v>1634</v>
      </c>
      <c r="F136" s="216" t="s">
        <v>1635</v>
      </c>
      <c r="G136" s="217" t="s">
        <v>399</v>
      </c>
      <c r="H136" s="218">
        <v>1</v>
      </c>
      <c r="I136" s="219"/>
      <c r="J136" s="220">
        <f>ROUND(I136*H136,2)</f>
        <v>0</v>
      </c>
      <c r="K136" s="216" t="s">
        <v>648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576</v>
      </c>
      <c r="AT136" s="225" t="s">
        <v>157</v>
      </c>
      <c r="AU136" s="225" t="s">
        <v>81</v>
      </c>
      <c r="AY136" s="18" t="s">
        <v>154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576</v>
      </c>
      <c r="BM136" s="225" t="s">
        <v>1636</v>
      </c>
    </row>
    <row r="137" s="2" customFormat="1">
      <c r="A137" s="39"/>
      <c r="B137" s="40"/>
      <c r="C137" s="41"/>
      <c r="D137" s="227" t="s">
        <v>164</v>
      </c>
      <c r="E137" s="41"/>
      <c r="F137" s="228" t="s">
        <v>1635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164</v>
      </c>
      <c r="AU137" s="18" t="s">
        <v>81</v>
      </c>
    </row>
    <row r="138" s="2" customFormat="1" ht="24.15" customHeight="1">
      <c r="A138" s="39"/>
      <c r="B138" s="40"/>
      <c r="C138" s="214" t="s">
        <v>250</v>
      </c>
      <c r="D138" s="214" t="s">
        <v>157</v>
      </c>
      <c r="E138" s="215" t="s">
        <v>1637</v>
      </c>
      <c r="F138" s="216" t="s">
        <v>1638</v>
      </c>
      <c r="G138" s="217" t="s">
        <v>399</v>
      </c>
      <c r="H138" s="218">
        <v>11</v>
      </c>
      <c r="I138" s="219"/>
      <c r="J138" s="220">
        <f>ROUND(I138*H138,2)</f>
        <v>0</v>
      </c>
      <c r="K138" s="216" t="s">
        <v>648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576</v>
      </c>
      <c r="AT138" s="225" t="s">
        <v>157</v>
      </c>
      <c r="AU138" s="225" t="s">
        <v>81</v>
      </c>
      <c r="AY138" s="18" t="s">
        <v>154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576</v>
      </c>
      <c r="BM138" s="225" t="s">
        <v>1639</v>
      </c>
    </row>
    <row r="139" s="2" customFormat="1">
      <c r="A139" s="39"/>
      <c r="B139" s="40"/>
      <c r="C139" s="41"/>
      <c r="D139" s="227" t="s">
        <v>164</v>
      </c>
      <c r="E139" s="41"/>
      <c r="F139" s="228" t="s">
        <v>1638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164</v>
      </c>
      <c r="AU139" s="18" t="s">
        <v>81</v>
      </c>
    </row>
    <row r="140" s="2" customFormat="1" ht="24.15" customHeight="1">
      <c r="A140" s="39"/>
      <c r="B140" s="40"/>
      <c r="C140" s="214" t="s">
        <v>256</v>
      </c>
      <c r="D140" s="214" t="s">
        <v>157</v>
      </c>
      <c r="E140" s="215" t="s">
        <v>1640</v>
      </c>
      <c r="F140" s="216" t="s">
        <v>1641</v>
      </c>
      <c r="G140" s="217" t="s">
        <v>399</v>
      </c>
      <c r="H140" s="218">
        <v>1</v>
      </c>
      <c r="I140" s="219"/>
      <c r="J140" s="220">
        <f>ROUND(I140*H140,2)</f>
        <v>0</v>
      </c>
      <c r="K140" s="216" t="s">
        <v>648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576</v>
      </c>
      <c r="AT140" s="225" t="s">
        <v>157</v>
      </c>
      <c r="AU140" s="225" t="s">
        <v>81</v>
      </c>
      <c r="AY140" s="18" t="s">
        <v>154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576</v>
      </c>
      <c r="BM140" s="225" t="s">
        <v>1642</v>
      </c>
    </row>
    <row r="141" s="2" customFormat="1">
      <c r="A141" s="39"/>
      <c r="B141" s="40"/>
      <c r="C141" s="41"/>
      <c r="D141" s="227" t="s">
        <v>164</v>
      </c>
      <c r="E141" s="41"/>
      <c r="F141" s="228" t="s">
        <v>1641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164</v>
      </c>
      <c r="AU141" s="18" t="s">
        <v>81</v>
      </c>
    </row>
    <row r="142" s="2" customFormat="1" ht="37.8" customHeight="1">
      <c r="A142" s="39"/>
      <c r="B142" s="40"/>
      <c r="C142" s="214" t="s">
        <v>262</v>
      </c>
      <c r="D142" s="214" t="s">
        <v>157</v>
      </c>
      <c r="E142" s="215" t="s">
        <v>1643</v>
      </c>
      <c r="F142" s="216" t="s">
        <v>1644</v>
      </c>
      <c r="G142" s="217" t="s">
        <v>399</v>
      </c>
      <c r="H142" s="218">
        <v>2</v>
      </c>
      <c r="I142" s="219"/>
      <c r="J142" s="220">
        <f>ROUND(I142*H142,2)</f>
        <v>0</v>
      </c>
      <c r="K142" s="216" t="s">
        <v>648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576</v>
      </c>
      <c r="AT142" s="225" t="s">
        <v>157</v>
      </c>
      <c r="AU142" s="225" t="s">
        <v>81</v>
      </c>
      <c r="AY142" s="18" t="s">
        <v>154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576</v>
      </c>
      <c r="BM142" s="225" t="s">
        <v>1645</v>
      </c>
    </row>
    <row r="143" s="2" customFormat="1">
      <c r="A143" s="39"/>
      <c r="B143" s="40"/>
      <c r="C143" s="41"/>
      <c r="D143" s="227" t="s">
        <v>164</v>
      </c>
      <c r="E143" s="41"/>
      <c r="F143" s="228" t="s">
        <v>1644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81</v>
      </c>
    </row>
    <row r="144" s="2" customFormat="1" ht="24.15" customHeight="1">
      <c r="A144" s="39"/>
      <c r="B144" s="40"/>
      <c r="C144" s="214" t="s">
        <v>272</v>
      </c>
      <c r="D144" s="214" t="s">
        <v>157</v>
      </c>
      <c r="E144" s="215" t="s">
        <v>1646</v>
      </c>
      <c r="F144" s="216" t="s">
        <v>1647</v>
      </c>
      <c r="G144" s="217" t="s">
        <v>399</v>
      </c>
      <c r="H144" s="218">
        <v>1</v>
      </c>
      <c r="I144" s="219"/>
      <c r="J144" s="220">
        <f>ROUND(I144*H144,2)</f>
        <v>0</v>
      </c>
      <c r="K144" s="216" t="s">
        <v>161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576</v>
      </c>
      <c r="AT144" s="225" t="s">
        <v>157</v>
      </c>
      <c r="AU144" s="225" t="s">
        <v>81</v>
      </c>
      <c r="AY144" s="18" t="s">
        <v>154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576</v>
      </c>
      <c r="BM144" s="225" t="s">
        <v>1648</v>
      </c>
    </row>
    <row r="145" s="2" customFormat="1">
      <c r="A145" s="39"/>
      <c r="B145" s="40"/>
      <c r="C145" s="41"/>
      <c r="D145" s="227" t="s">
        <v>164</v>
      </c>
      <c r="E145" s="41"/>
      <c r="F145" s="228" t="s">
        <v>1649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81</v>
      </c>
    </row>
    <row r="146" s="2" customFormat="1">
      <c r="A146" s="39"/>
      <c r="B146" s="40"/>
      <c r="C146" s="41"/>
      <c r="D146" s="232" t="s">
        <v>166</v>
      </c>
      <c r="E146" s="41"/>
      <c r="F146" s="233" t="s">
        <v>1650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81</v>
      </c>
    </row>
    <row r="147" s="2" customFormat="1" ht="37.8" customHeight="1">
      <c r="A147" s="39"/>
      <c r="B147" s="40"/>
      <c r="C147" s="214" t="s">
        <v>279</v>
      </c>
      <c r="D147" s="214" t="s">
        <v>157</v>
      </c>
      <c r="E147" s="215" t="s">
        <v>1651</v>
      </c>
      <c r="F147" s="216" t="s">
        <v>1652</v>
      </c>
      <c r="G147" s="217" t="s">
        <v>399</v>
      </c>
      <c r="H147" s="218">
        <v>28</v>
      </c>
      <c r="I147" s="219"/>
      <c r="J147" s="220">
        <f>ROUND(I147*H147,2)</f>
        <v>0</v>
      </c>
      <c r="K147" s="216" t="s">
        <v>161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576</v>
      </c>
      <c r="AT147" s="225" t="s">
        <v>157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576</v>
      </c>
      <c r="BM147" s="225" t="s">
        <v>1653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1654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>
      <c r="A149" s="39"/>
      <c r="B149" s="40"/>
      <c r="C149" s="41"/>
      <c r="D149" s="232" t="s">
        <v>166</v>
      </c>
      <c r="E149" s="41"/>
      <c r="F149" s="233" t="s">
        <v>1655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81</v>
      </c>
    </row>
    <row r="150" s="2" customFormat="1" ht="37.8" customHeight="1">
      <c r="A150" s="39"/>
      <c r="B150" s="40"/>
      <c r="C150" s="214" t="s">
        <v>289</v>
      </c>
      <c r="D150" s="214" t="s">
        <v>157</v>
      </c>
      <c r="E150" s="215" t="s">
        <v>1656</v>
      </c>
      <c r="F150" s="216" t="s">
        <v>1657</v>
      </c>
      <c r="G150" s="217" t="s">
        <v>399</v>
      </c>
      <c r="H150" s="218">
        <v>1</v>
      </c>
      <c r="I150" s="219"/>
      <c r="J150" s="220">
        <f>ROUND(I150*H150,2)</f>
        <v>0</v>
      </c>
      <c r="K150" s="216" t="s">
        <v>161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576</v>
      </c>
      <c r="AT150" s="225" t="s">
        <v>157</v>
      </c>
      <c r="AU150" s="225" t="s">
        <v>81</v>
      </c>
      <c r="AY150" s="18" t="s">
        <v>154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576</v>
      </c>
      <c r="BM150" s="225" t="s">
        <v>1658</v>
      </c>
    </row>
    <row r="151" s="2" customFormat="1">
      <c r="A151" s="39"/>
      <c r="B151" s="40"/>
      <c r="C151" s="41"/>
      <c r="D151" s="227" t="s">
        <v>164</v>
      </c>
      <c r="E151" s="41"/>
      <c r="F151" s="228" t="s">
        <v>1659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164</v>
      </c>
      <c r="AU151" s="18" t="s">
        <v>81</v>
      </c>
    </row>
    <row r="152" s="2" customFormat="1">
      <c r="A152" s="39"/>
      <c r="B152" s="40"/>
      <c r="C152" s="41"/>
      <c r="D152" s="232" t="s">
        <v>166</v>
      </c>
      <c r="E152" s="41"/>
      <c r="F152" s="233" t="s">
        <v>1660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81</v>
      </c>
    </row>
    <row r="153" s="2" customFormat="1" ht="21.75" customHeight="1">
      <c r="A153" s="39"/>
      <c r="B153" s="40"/>
      <c r="C153" s="214" t="s">
        <v>7</v>
      </c>
      <c r="D153" s="214" t="s">
        <v>157</v>
      </c>
      <c r="E153" s="215" t="s">
        <v>1661</v>
      </c>
      <c r="F153" s="216" t="s">
        <v>1662</v>
      </c>
      <c r="G153" s="217" t="s">
        <v>492</v>
      </c>
      <c r="H153" s="218">
        <v>1</v>
      </c>
      <c r="I153" s="219"/>
      <c r="J153" s="220">
        <f>ROUND(I153*H153,2)</f>
        <v>0</v>
      </c>
      <c r="K153" s="216" t="s">
        <v>161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576</v>
      </c>
      <c r="AT153" s="225" t="s">
        <v>157</v>
      </c>
      <c r="AU153" s="225" t="s">
        <v>81</v>
      </c>
      <c r="AY153" s="18" t="s">
        <v>154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576</v>
      </c>
      <c r="BM153" s="225" t="s">
        <v>1663</v>
      </c>
    </row>
    <row r="154" s="2" customFormat="1">
      <c r="A154" s="39"/>
      <c r="B154" s="40"/>
      <c r="C154" s="41"/>
      <c r="D154" s="227" t="s">
        <v>164</v>
      </c>
      <c r="E154" s="41"/>
      <c r="F154" s="228" t="s">
        <v>1664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164</v>
      </c>
      <c r="AU154" s="18" t="s">
        <v>81</v>
      </c>
    </row>
    <row r="155" s="2" customFormat="1">
      <c r="A155" s="39"/>
      <c r="B155" s="40"/>
      <c r="C155" s="41"/>
      <c r="D155" s="232" t="s">
        <v>166</v>
      </c>
      <c r="E155" s="41"/>
      <c r="F155" s="233" t="s">
        <v>1665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81</v>
      </c>
    </row>
    <row r="156" s="2" customFormat="1" ht="37.8" customHeight="1">
      <c r="A156" s="39"/>
      <c r="B156" s="40"/>
      <c r="C156" s="214" t="s">
        <v>300</v>
      </c>
      <c r="D156" s="214" t="s">
        <v>157</v>
      </c>
      <c r="E156" s="215" t="s">
        <v>1666</v>
      </c>
      <c r="F156" s="216" t="s">
        <v>1667</v>
      </c>
      <c r="G156" s="217" t="s">
        <v>265</v>
      </c>
      <c r="H156" s="218">
        <v>455</v>
      </c>
      <c r="I156" s="219"/>
      <c r="J156" s="220">
        <f>ROUND(I156*H156,2)</f>
        <v>0</v>
      </c>
      <c r="K156" s="216" t="s">
        <v>648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576</v>
      </c>
      <c r="AT156" s="225" t="s">
        <v>157</v>
      </c>
      <c r="AU156" s="225" t="s">
        <v>81</v>
      </c>
      <c r="AY156" s="18" t="s">
        <v>154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576</v>
      </c>
      <c r="BM156" s="225" t="s">
        <v>1668</v>
      </c>
    </row>
    <row r="157" s="2" customFormat="1">
      <c r="A157" s="39"/>
      <c r="B157" s="40"/>
      <c r="C157" s="41"/>
      <c r="D157" s="227" t="s">
        <v>164</v>
      </c>
      <c r="E157" s="41"/>
      <c r="F157" s="228" t="s">
        <v>1667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164</v>
      </c>
      <c r="AU157" s="18" t="s">
        <v>81</v>
      </c>
    </row>
    <row r="158" s="2" customFormat="1" ht="24.15" customHeight="1">
      <c r="A158" s="39"/>
      <c r="B158" s="40"/>
      <c r="C158" s="214" t="s">
        <v>305</v>
      </c>
      <c r="D158" s="214" t="s">
        <v>157</v>
      </c>
      <c r="E158" s="215" t="s">
        <v>1669</v>
      </c>
      <c r="F158" s="216" t="s">
        <v>1670</v>
      </c>
      <c r="G158" s="217" t="s">
        <v>265</v>
      </c>
      <c r="H158" s="218">
        <v>180</v>
      </c>
      <c r="I158" s="219"/>
      <c r="J158" s="220">
        <f>ROUND(I158*H158,2)</f>
        <v>0</v>
      </c>
      <c r="K158" s="216" t="s">
        <v>648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576</v>
      </c>
      <c r="AT158" s="225" t="s">
        <v>157</v>
      </c>
      <c r="AU158" s="225" t="s">
        <v>81</v>
      </c>
      <c r="AY158" s="18" t="s">
        <v>154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576</v>
      </c>
      <c r="BM158" s="225" t="s">
        <v>1671</v>
      </c>
    </row>
    <row r="159" s="2" customFormat="1">
      <c r="A159" s="39"/>
      <c r="B159" s="40"/>
      <c r="C159" s="41"/>
      <c r="D159" s="227" t="s">
        <v>164</v>
      </c>
      <c r="E159" s="41"/>
      <c r="F159" s="228" t="s">
        <v>1670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164</v>
      </c>
      <c r="AU159" s="18" t="s">
        <v>81</v>
      </c>
    </row>
    <row r="160" s="2" customFormat="1" ht="24.15" customHeight="1">
      <c r="A160" s="39"/>
      <c r="B160" s="40"/>
      <c r="C160" s="214" t="s">
        <v>312</v>
      </c>
      <c r="D160" s="214" t="s">
        <v>157</v>
      </c>
      <c r="E160" s="215" t="s">
        <v>1672</v>
      </c>
      <c r="F160" s="216" t="s">
        <v>1673</v>
      </c>
      <c r="G160" s="217" t="s">
        <v>265</v>
      </c>
      <c r="H160" s="218">
        <v>10</v>
      </c>
      <c r="I160" s="219"/>
      <c r="J160" s="220">
        <f>ROUND(I160*H160,2)</f>
        <v>0</v>
      </c>
      <c r="K160" s="216" t="s">
        <v>648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576</v>
      </c>
      <c r="AT160" s="225" t="s">
        <v>157</v>
      </c>
      <c r="AU160" s="225" t="s">
        <v>81</v>
      </c>
      <c r="AY160" s="18" t="s">
        <v>154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576</v>
      </c>
      <c r="BM160" s="225" t="s">
        <v>1674</v>
      </c>
    </row>
    <row r="161" s="2" customFormat="1">
      <c r="A161" s="39"/>
      <c r="B161" s="40"/>
      <c r="C161" s="41"/>
      <c r="D161" s="227" t="s">
        <v>164</v>
      </c>
      <c r="E161" s="41"/>
      <c r="F161" s="228" t="s">
        <v>1673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164</v>
      </c>
      <c r="AU161" s="18" t="s">
        <v>81</v>
      </c>
    </row>
    <row r="162" s="2" customFormat="1" ht="44.25" customHeight="1">
      <c r="A162" s="39"/>
      <c r="B162" s="40"/>
      <c r="C162" s="214" t="s">
        <v>318</v>
      </c>
      <c r="D162" s="214" t="s">
        <v>157</v>
      </c>
      <c r="E162" s="215" t="s">
        <v>1675</v>
      </c>
      <c r="F162" s="216" t="s">
        <v>1676</v>
      </c>
      <c r="G162" s="217" t="s">
        <v>265</v>
      </c>
      <c r="H162" s="218">
        <v>100</v>
      </c>
      <c r="I162" s="219"/>
      <c r="J162" s="220">
        <f>ROUND(I162*H162,2)</f>
        <v>0</v>
      </c>
      <c r="K162" s="216" t="s">
        <v>161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576</v>
      </c>
      <c r="AT162" s="225" t="s">
        <v>157</v>
      </c>
      <c r="AU162" s="225" t="s">
        <v>81</v>
      </c>
      <c r="AY162" s="18" t="s">
        <v>154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576</v>
      </c>
      <c r="BM162" s="225" t="s">
        <v>1677</v>
      </c>
    </row>
    <row r="163" s="2" customFormat="1">
      <c r="A163" s="39"/>
      <c r="B163" s="40"/>
      <c r="C163" s="41"/>
      <c r="D163" s="227" t="s">
        <v>164</v>
      </c>
      <c r="E163" s="41"/>
      <c r="F163" s="228" t="s">
        <v>1678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164</v>
      </c>
      <c r="AU163" s="18" t="s">
        <v>81</v>
      </c>
    </row>
    <row r="164" s="2" customFormat="1">
      <c r="A164" s="39"/>
      <c r="B164" s="40"/>
      <c r="C164" s="41"/>
      <c r="D164" s="232" t="s">
        <v>166</v>
      </c>
      <c r="E164" s="41"/>
      <c r="F164" s="233" t="s">
        <v>1679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166</v>
      </c>
      <c r="AU164" s="18" t="s">
        <v>81</v>
      </c>
    </row>
    <row r="165" s="12" customFormat="1" ht="22.8" customHeight="1">
      <c r="A165" s="12"/>
      <c r="B165" s="198"/>
      <c r="C165" s="199"/>
      <c r="D165" s="200" t="s">
        <v>71</v>
      </c>
      <c r="E165" s="212" t="s">
        <v>1680</v>
      </c>
      <c r="F165" s="212" t="s">
        <v>1681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SUM(P166:P188)</f>
        <v>0</v>
      </c>
      <c r="Q165" s="206"/>
      <c r="R165" s="207">
        <f>SUM(R166:R188)</f>
        <v>0.051499999999999997</v>
      </c>
      <c r="S165" s="206"/>
      <c r="T165" s="208">
        <f>SUM(T166:T188)</f>
        <v>1.044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100</v>
      </c>
      <c r="AT165" s="210" t="s">
        <v>71</v>
      </c>
      <c r="AU165" s="210" t="s">
        <v>79</v>
      </c>
      <c r="AY165" s="209" t="s">
        <v>154</v>
      </c>
      <c r="BK165" s="211">
        <f>SUM(BK166:BK188)</f>
        <v>0</v>
      </c>
    </row>
    <row r="166" s="2" customFormat="1" ht="16.5" customHeight="1">
      <c r="A166" s="39"/>
      <c r="B166" s="40"/>
      <c r="C166" s="214" t="s">
        <v>324</v>
      </c>
      <c r="D166" s="214" t="s">
        <v>157</v>
      </c>
      <c r="E166" s="215" t="s">
        <v>1682</v>
      </c>
      <c r="F166" s="216" t="s">
        <v>1683</v>
      </c>
      <c r="G166" s="217" t="s">
        <v>356</v>
      </c>
      <c r="H166" s="218">
        <v>5</v>
      </c>
      <c r="I166" s="219"/>
      <c r="J166" s="220">
        <f>ROUND(I166*H166,2)</f>
        <v>0</v>
      </c>
      <c r="K166" s="216" t="s">
        <v>648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576</v>
      </c>
      <c r="AT166" s="225" t="s">
        <v>157</v>
      </c>
      <c r="AU166" s="225" t="s">
        <v>81</v>
      </c>
      <c r="AY166" s="18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576</v>
      </c>
      <c r="BM166" s="225" t="s">
        <v>1684</v>
      </c>
    </row>
    <row r="167" s="2" customFormat="1">
      <c r="A167" s="39"/>
      <c r="B167" s="40"/>
      <c r="C167" s="41"/>
      <c r="D167" s="227" t="s">
        <v>164</v>
      </c>
      <c r="E167" s="41"/>
      <c r="F167" s="228" t="s">
        <v>1683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164</v>
      </c>
      <c r="AU167" s="18" t="s">
        <v>81</v>
      </c>
    </row>
    <row r="168" s="2" customFormat="1" ht="24.15" customHeight="1">
      <c r="A168" s="39"/>
      <c r="B168" s="40"/>
      <c r="C168" s="214" t="s">
        <v>330</v>
      </c>
      <c r="D168" s="214" t="s">
        <v>157</v>
      </c>
      <c r="E168" s="215" t="s">
        <v>1685</v>
      </c>
      <c r="F168" s="216" t="s">
        <v>1686</v>
      </c>
      <c r="G168" s="217" t="s">
        <v>356</v>
      </c>
      <c r="H168" s="218">
        <v>50</v>
      </c>
      <c r="I168" s="219"/>
      <c r="J168" s="220">
        <f>ROUND(I168*H168,2)</f>
        <v>0</v>
      </c>
      <c r="K168" s="216" t="s">
        <v>648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576</v>
      </c>
      <c r="AT168" s="225" t="s">
        <v>157</v>
      </c>
      <c r="AU168" s="225" t="s">
        <v>81</v>
      </c>
      <c r="AY168" s="18" t="s">
        <v>154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576</v>
      </c>
      <c r="BM168" s="225" t="s">
        <v>1687</v>
      </c>
    </row>
    <row r="169" s="2" customFormat="1">
      <c r="A169" s="39"/>
      <c r="B169" s="40"/>
      <c r="C169" s="41"/>
      <c r="D169" s="227" t="s">
        <v>164</v>
      </c>
      <c r="E169" s="41"/>
      <c r="F169" s="228" t="s">
        <v>1686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164</v>
      </c>
      <c r="AU169" s="18" t="s">
        <v>81</v>
      </c>
    </row>
    <row r="170" s="2" customFormat="1" ht="24.15" customHeight="1">
      <c r="A170" s="39"/>
      <c r="B170" s="40"/>
      <c r="C170" s="214" t="s">
        <v>337</v>
      </c>
      <c r="D170" s="214" t="s">
        <v>157</v>
      </c>
      <c r="E170" s="215" t="s">
        <v>1688</v>
      </c>
      <c r="F170" s="216" t="s">
        <v>1689</v>
      </c>
      <c r="G170" s="217" t="s">
        <v>399</v>
      </c>
      <c r="H170" s="218">
        <v>10</v>
      </c>
      <c r="I170" s="219"/>
      <c r="J170" s="220">
        <f>ROUND(I170*H170,2)</f>
        <v>0</v>
      </c>
      <c r="K170" s="216" t="s">
        <v>648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576</v>
      </c>
      <c r="AT170" s="225" t="s">
        <v>157</v>
      </c>
      <c r="AU170" s="225" t="s">
        <v>81</v>
      </c>
      <c r="AY170" s="18" t="s">
        <v>154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576</v>
      </c>
      <c r="BM170" s="225" t="s">
        <v>1690</v>
      </c>
    </row>
    <row r="171" s="2" customFormat="1">
      <c r="A171" s="39"/>
      <c r="B171" s="40"/>
      <c r="C171" s="41"/>
      <c r="D171" s="227" t="s">
        <v>164</v>
      </c>
      <c r="E171" s="41"/>
      <c r="F171" s="228" t="s">
        <v>1689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164</v>
      </c>
      <c r="AU171" s="18" t="s">
        <v>81</v>
      </c>
    </row>
    <row r="172" s="2" customFormat="1" ht="37.8" customHeight="1">
      <c r="A172" s="39"/>
      <c r="B172" s="40"/>
      <c r="C172" s="214" t="s">
        <v>344</v>
      </c>
      <c r="D172" s="214" t="s">
        <v>157</v>
      </c>
      <c r="E172" s="215" t="s">
        <v>1691</v>
      </c>
      <c r="F172" s="216" t="s">
        <v>1692</v>
      </c>
      <c r="G172" s="217" t="s">
        <v>399</v>
      </c>
      <c r="H172" s="218">
        <v>2</v>
      </c>
      <c r="I172" s="219"/>
      <c r="J172" s="220">
        <f>ROUND(I172*H172,2)</f>
        <v>0</v>
      </c>
      <c r="K172" s="216" t="s">
        <v>161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0.52200000000000002</v>
      </c>
      <c r="T172" s="224">
        <f>S172*H172</f>
        <v>1.044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576</v>
      </c>
      <c r="AT172" s="225" t="s">
        <v>157</v>
      </c>
      <c r="AU172" s="225" t="s">
        <v>81</v>
      </c>
      <c r="AY172" s="18" t="s">
        <v>154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576</v>
      </c>
      <c r="BM172" s="225" t="s">
        <v>1693</v>
      </c>
    </row>
    <row r="173" s="2" customFormat="1">
      <c r="A173" s="39"/>
      <c r="B173" s="40"/>
      <c r="C173" s="41"/>
      <c r="D173" s="227" t="s">
        <v>164</v>
      </c>
      <c r="E173" s="41"/>
      <c r="F173" s="228" t="s">
        <v>1694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164</v>
      </c>
      <c r="AU173" s="18" t="s">
        <v>81</v>
      </c>
    </row>
    <row r="174" s="2" customFormat="1">
      <c r="A174" s="39"/>
      <c r="B174" s="40"/>
      <c r="C174" s="41"/>
      <c r="D174" s="232" t="s">
        <v>166</v>
      </c>
      <c r="E174" s="41"/>
      <c r="F174" s="233" t="s">
        <v>1695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81</v>
      </c>
    </row>
    <row r="175" s="2" customFormat="1" ht="24.15" customHeight="1">
      <c r="A175" s="39"/>
      <c r="B175" s="40"/>
      <c r="C175" s="214" t="s">
        <v>353</v>
      </c>
      <c r="D175" s="214" t="s">
        <v>157</v>
      </c>
      <c r="E175" s="215" t="s">
        <v>1696</v>
      </c>
      <c r="F175" s="216" t="s">
        <v>1697</v>
      </c>
      <c r="G175" s="217" t="s">
        <v>282</v>
      </c>
      <c r="H175" s="218">
        <v>1</v>
      </c>
      <c r="I175" s="219"/>
      <c r="J175" s="220">
        <f>ROUND(I175*H175,2)</f>
        <v>0</v>
      </c>
      <c r="K175" s="216" t="s">
        <v>648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576</v>
      </c>
      <c r="AT175" s="225" t="s">
        <v>157</v>
      </c>
      <c r="AU175" s="225" t="s">
        <v>81</v>
      </c>
      <c r="AY175" s="18" t="s">
        <v>154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576</v>
      </c>
      <c r="BM175" s="225" t="s">
        <v>1698</v>
      </c>
    </row>
    <row r="176" s="2" customFormat="1">
      <c r="A176" s="39"/>
      <c r="B176" s="40"/>
      <c r="C176" s="41"/>
      <c r="D176" s="227" t="s">
        <v>164</v>
      </c>
      <c r="E176" s="41"/>
      <c r="F176" s="228" t="s">
        <v>1697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164</v>
      </c>
      <c r="AU176" s="18" t="s">
        <v>81</v>
      </c>
    </row>
    <row r="177" s="2" customFormat="1" ht="33" customHeight="1">
      <c r="A177" s="39"/>
      <c r="B177" s="40"/>
      <c r="C177" s="214" t="s">
        <v>360</v>
      </c>
      <c r="D177" s="214" t="s">
        <v>157</v>
      </c>
      <c r="E177" s="215" t="s">
        <v>1699</v>
      </c>
      <c r="F177" s="216" t="s">
        <v>1700</v>
      </c>
      <c r="G177" s="217" t="s">
        <v>399</v>
      </c>
      <c r="H177" s="218">
        <v>40</v>
      </c>
      <c r="I177" s="219"/>
      <c r="J177" s="220">
        <f>ROUND(I177*H177,2)</f>
        <v>0</v>
      </c>
      <c r="K177" s="216" t="s">
        <v>648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576</v>
      </c>
      <c r="AT177" s="225" t="s">
        <v>157</v>
      </c>
      <c r="AU177" s="225" t="s">
        <v>81</v>
      </c>
      <c r="AY177" s="18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576</v>
      </c>
      <c r="BM177" s="225" t="s">
        <v>1701</v>
      </c>
    </row>
    <row r="178" s="2" customFormat="1">
      <c r="A178" s="39"/>
      <c r="B178" s="40"/>
      <c r="C178" s="41"/>
      <c r="D178" s="227" t="s">
        <v>164</v>
      </c>
      <c r="E178" s="41"/>
      <c r="F178" s="228" t="s">
        <v>1700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164</v>
      </c>
      <c r="AU178" s="18" t="s">
        <v>81</v>
      </c>
    </row>
    <row r="179" s="2" customFormat="1" ht="33" customHeight="1">
      <c r="A179" s="39"/>
      <c r="B179" s="40"/>
      <c r="C179" s="214" t="s">
        <v>366</v>
      </c>
      <c r="D179" s="214" t="s">
        <v>157</v>
      </c>
      <c r="E179" s="215" t="s">
        <v>1702</v>
      </c>
      <c r="F179" s="216" t="s">
        <v>1703</v>
      </c>
      <c r="G179" s="217" t="s">
        <v>265</v>
      </c>
      <c r="H179" s="218">
        <v>50</v>
      </c>
      <c r="I179" s="219"/>
      <c r="J179" s="220">
        <f>ROUND(I179*H179,2)</f>
        <v>0</v>
      </c>
      <c r="K179" s="216" t="s">
        <v>648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576</v>
      </c>
      <c r="AT179" s="225" t="s">
        <v>157</v>
      </c>
      <c r="AU179" s="225" t="s">
        <v>81</v>
      </c>
      <c r="AY179" s="18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576</v>
      </c>
      <c r="BM179" s="225" t="s">
        <v>1704</v>
      </c>
    </row>
    <row r="180" s="2" customFormat="1">
      <c r="A180" s="39"/>
      <c r="B180" s="40"/>
      <c r="C180" s="41"/>
      <c r="D180" s="227" t="s">
        <v>164</v>
      </c>
      <c r="E180" s="41"/>
      <c r="F180" s="228" t="s">
        <v>1703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164</v>
      </c>
      <c r="AU180" s="18" t="s">
        <v>81</v>
      </c>
    </row>
    <row r="181" s="2" customFormat="1" ht="33" customHeight="1">
      <c r="A181" s="39"/>
      <c r="B181" s="40"/>
      <c r="C181" s="214" t="s">
        <v>373</v>
      </c>
      <c r="D181" s="214" t="s">
        <v>157</v>
      </c>
      <c r="E181" s="215" t="s">
        <v>1705</v>
      </c>
      <c r="F181" s="216" t="s">
        <v>1706</v>
      </c>
      <c r="G181" s="217" t="s">
        <v>265</v>
      </c>
      <c r="H181" s="218">
        <v>50</v>
      </c>
      <c r="I181" s="219"/>
      <c r="J181" s="220">
        <f>ROUND(I181*H181,2)</f>
        <v>0</v>
      </c>
      <c r="K181" s="216" t="s">
        <v>648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576</v>
      </c>
      <c r="AT181" s="225" t="s">
        <v>157</v>
      </c>
      <c r="AU181" s="225" t="s">
        <v>81</v>
      </c>
      <c r="AY181" s="18" t="s">
        <v>154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576</v>
      </c>
      <c r="BM181" s="225" t="s">
        <v>1707</v>
      </c>
    </row>
    <row r="182" s="2" customFormat="1">
      <c r="A182" s="39"/>
      <c r="B182" s="40"/>
      <c r="C182" s="41"/>
      <c r="D182" s="227" t="s">
        <v>164</v>
      </c>
      <c r="E182" s="41"/>
      <c r="F182" s="228" t="s">
        <v>1706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164</v>
      </c>
      <c r="AU182" s="18" t="s">
        <v>81</v>
      </c>
    </row>
    <row r="183" s="2" customFormat="1" ht="24.15" customHeight="1">
      <c r="A183" s="39"/>
      <c r="B183" s="40"/>
      <c r="C183" s="214" t="s">
        <v>379</v>
      </c>
      <c r="D183" s="214" t="s">
        <v>157</v>
      </c>
      <c r="E183" s="215" t="s">
        <v>1708</v>
      </c>
      <c r="F183" s="216" t="s">
        <v>1709</v>
      </c>
      <c r="G183" s="217" t="s">
        <v>265</v>
      </c>
      <c r="H183" s="218">
        <v>50</v>
      </c>
      <c r="I183" s="219"/>
      <c r="J183" s="220">
        <f>ROUND(I183*H183,2)</f>
        <v>0</v>
      </c>
      <c r="K183" s="216" t="s">
        <v>161</v>
      </c>
      <c r="L183" s="45"/>
      <c r="M183" s="221" t="s">
        <v>19</v>
      </c>
      <c r="N183" s="222" t="s">
        <v>43</v>
      </c>
      <c r="O183" s="85"/>
      <c r="P183" s="223">
        <f>O183*H183</f>
        <v>0</v>
      </c>
      <c r="Q183" s="223">
        <v>0.00025999999999999998</v>
      </c>
      <c r="R183" s="223">
        <f>Q183*H183</f>
        <v>0.012999999999999999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576</v>
      </c>
      <c r="AT183" s="225" t="s">
        <v>157</v>
      </c>
      <c r="AU183" s="225" t="s">
        <v>81</v>
      </c>
      <c r="AY183" s="18" t="s">
        <v>154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576</v>
      </c>
      <c r="BM183" s="225" t="s">
        <v>1710</v>
      </c>
    </row>
    <row r="184" s="2" customFormat="1">
      <c r="A184" s="39"/>
      <c r="B184" s="40"/>
      <c r="C184" s="41"/>
      <c r="D184" s="227" t="s">
        <v>164</v>
      </c>
      <c r="E184" s="41"/>
      <c r="F184" s="228" t="s">
        <v>1711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164</v>
      </c>
      <c r="AU184" s="18" t="s">
        <v>81</v>
      </c>
    </row>
    <row r="185" s="2" customFormat="1">
      <c r="A185" s="39"/>
      <c r="B185" s="40"/>
      <c r="C185" s="41"/>
      <c r="D185" s="232" t="s">
        <v>166</v>
      </c>
      <c r="E185" s="41"/>
      <c r="F185" s="233" t="s">
        <v>1712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81</v>
      </c>
    </row>
    <row r="186" s="2" customFormat="1" ht="24.15" customHeight="1">
      <c r="A186" s="39"/>
      <c r="B186" s="40"/>
      <c r="C186" s="214" t="s">
        <v>386</v>
      </c>
      <c r="D186" s="214" t="s">
        <v>157</v>
      </c>
      <c r="E186" s="215" t="s">
        <v>1713</v>
      </c>
      <c r="F186" s="216" t="s">
        <v>1714</v>
      </c>
      <c r="G186" s="217" t="s">
        <v>265</v>
      </c>
      <c r="H186" s="218">
        <v>50</v>
      </c>
      <c r="I186" s="219"/>
      <c r="J186" s="220">
        <f>ROUND(I186*H186,2)</f>
        <v>0</v>
      </c>
      <c r="K186" s="216" t="s">
        <v>161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0.00076999999999999996</v>
      </c>
      <c r="R186" s="223">
        <f>Q186*H186</f>
        <v>0.0385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576</v>
      </c>
      <c r="AT186" s="225" t="s">
        <v>157</v>
      </c>
      <c r="AU186" s="225" t="s">
        <v>81</v>
      </c>
      <c r="AY186" s="18" t="s">
        <v>154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576</v>
      </c>
      <c r="BM186" s="225" t="s">
        <v>1715</v>
      </c>
    </row>
    <row r="187" s="2" customFormat="1">
      <c r="A187" s="39"/>
      <c r="B187" s="40"/>
      <c r="C187" s="41"/>
      <c r="D187" s="227" t="s">
        <v>164</v>
      </c>
      <c r="E187" s="41"/>
      <c r="F187" s="228" t="s">
        <v>1716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164</v>
      </c>
      <c r="AU187" s="18" t="s">
        <v>81</v>
      </c>
    </row>
    <row r="188" s="2" customFormat="1">
      <c r="A188" s="39"/>
      <c r="B188" s="40"/>
      <c r="C188" s="41"/>
      <c r="D188" s="232" t="s">
        <v>166</v>
      </c>
      <c r="E188" s="41"/>
      <c r="F188" s="233" t="s">
        <v>1717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81</v>
      </c>
    </row>
    <row r="189" s="12" customFormat="1" ht="25.92" customHeight="1">
      <c r="A189" s="12"/>
      <c r="B189" s="198"/>
      <c r="C189" s="199"/>
      <c r="D189" s="200" t="s">
        <v>71</v>
      </c>
      <c r="E189" s="201" t="s">
        <v>912</v>
      </c>
      <c r="F189" s="201" t="s">
        <v>913</v>
      </c>
      <c r="G189" s="199"/>
      <c r="H189" s="199"/>
      <c r="I189" s="202"/>
      <c r="J189" s="203">
        <f>BK189</f>
        <v>0</v>
      </c>
      <c r="K189" s="199"/>
      <c r="L189" s="204"/>
      <c r="M189" s="205"/>
      <c r="N189" s="206"/>
      <c r="O189" s="206"/>
      <c r="P189" s="207">
        <f>SUM(P190:P201)</f>
        <v>0</v>
      </c>
      <c r="Q189" s="206"/>
      <c r="R189" s="207">
        <f>SUM(R190:R201)</f>
        <v>0</v>
      </c>
      <c r="S189" s="206"/>
      <c r="T189" s="208">
        <f>SUM(T190:T201)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162</v>
      </c>
      <c r="AT189" s="210" t="s">
        <v>71</v>
      </c>
      <c r="AU189" s="210" t="s">
        <v>72</v>
      </c>
      <c r="AY189" s="209" t="s">
        <v>154</v>
      </c>
      <c r="BK189" s="211">
        <f>SUM(BK190:BK201)</f>
        <v>0</v>
      </c>
    </row>
    <row r="190" s="2" customFormat="1" ht="16.5" customHeight="1">
      <c r="A190" s="39"/>
      <c r="B190" s="40"/>
      <c r="C190" s="214" t="s">
        <v>396</v>
      </c>
      <c r="D190" s="214" t="s">
        <v>157</v>
      </c>
      <c r="E190" s="215" t="s">
        <v>1718</v>
      </c>
      <c r="F190" s="216" t="s">
        <v>1719</v>
      </c>
      <c r="G190" s="217" t="s">
        <v>917</v>
      </c>
      <c r="H190" s="218">
        <v>24</v>
      </c>
      <c r="I190" s="219"/>
      <c r="J190" s="220">
        <f>ROUND(I190*H190,2)</f>
        <v>0</v>
      </c>
      <c r="K190" s="216" t="s">
        <v>161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1720</v>
      </c>
      <c r="AT190" s="225" t="s">
        <v>157</v>
      </c>
      <c r="AU190" s="225" t="s">
        <v>79</v>
      </c>
      <c r="AY190" s="18" t="s">
        <v>154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1720</v>
      </c>
      <c r="BM190" s="225" t="s">
        <v>1721</v>
      </c>
    </row>
    <row r="191" s="2" customFormat="1">
      <c r="A191" s="39"/>
      <c r="B191" s="40"/>
      <c r="C191" s="41"/>
      <c r="D191" s="227" t="s">
        <v>164</v>
      </c>
      <c r="E191" s="41"/>
      <c r="F191" s="228" t="s">
        <v>1722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79</v>
      </c>
    </row>
    <row r="192" s="2" customFormat="1">
      <c r="A192" s="39"/>
      <c r="B192" s="40"/>
      <c r="C192" s="41"/>
      <c r="D192" s="232" t="s">
        <v>166</v>
      </c>
      <c r="E192" s="41"/>
      <c r="F192" s="233" t="s">
        <v>1723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79</v>
      </c>
    </row>
    <row r="193" s="2" customFormat="1" ht="16.5" customHeight="1">
      <c r="A193" s="39"/>
      <c r="B193" s="40"/>
      <c r="C193" s="214" t="s">
        <v>403</v>
      </c>
      <c r="D193" s="214" t="s">
        <v>157</v>
      </c>
      <c r="E193" s="215" t="s">
        <v>923</v>
      </c>
      <c r="F193" s="216" t="s">
        <v>924</v>
      </c>
      <c r="G193" s="217" t="s">
        <v>917</v>
      </c>
      <c r="H193" s="218">
        <v>24</v>
      </c>
      <c r="I193" s="219"/>
      <c r="J193" s="220">
        <f>ROUND(I193*H193,2)</f>
        <v>0</v>
      </c>
      <c r="K193" s="216" t="s">
        <v>161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1720</v>
      </c>
      <c r="AT193" s="225" t="s">
        <v>157</v>
      </c>
      <c r="AU193" s="225" t="s">
        <v>79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1720</v>
      </c>
      <c r="BM193" s="225" t="s">
        <v>1724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926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79</v>
      </c>
    </row>
    <row r="195" s="2" customFormat="1">
      <c r="A195" s="39"/>
      <c r="B195" s="40"/>
      <c r="C195" s="41"/>
      <c r="D195" s="232" t="s">
        <v>166</v>
      </c>
      <c r="E195" s="41"/>
      <c r="F195" s="233" t="s">
        <v>927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79</v>
      </c>
    </row>
    <row r="196" s="2" customFormat="1" ht="21.75" customHeight="1">
      <c r="A196" s="39"/>
      <c r="B196" s="40"/>
      <c r="C196" s="214" t="s">
        <v>409</v>
      </c>
      <c r="D196" s="214" t="s">
        <v>157</v>
      </c>
      <c r="E196" s="215" t="s">
        <v>929</v>
      </c>
      <c r="F196" s="216" t="s">
        <v>930</v>
      </c>
      <c r="G196" s="217" t="s">
        <v>917</v>
      </c>
      <c r="H196" s="218">
        <v>12</v>
      </c>
      <c r="I196" s="219"/>
      <c r="J196" s="220">
        <f>ROUND(I196*H196,2)</f>
        <v>0</v>
      </c>
      <c r="K196" s="216" t="s">
        <v>161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1720</v>
      </c>
      <c r="AT196" s="225" t="s">
        <v>157</v>
      </c>
      <c r="AU196" s="225" t="s">
        <v>79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1720</v>
      </c>
      <c r="BM196" s="225" t="s">
        <v>1725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932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79</v>
      </c>
    </row>
    <row r="198" s="2" customFormat="1">
      <c r="A198" s="39"/>
      <c r="B198" s="40"/>
      <c r="C198" s="41"/>
      <c r="D198" s="232" t="s">
        <v>166</v>
      </c>
      <c r="E198" s="41"/>
      <c r="F198" s="233" t="s">
        <v>933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79</v>
      </c>
    </row>
    <row r="199" s="2" customFormat="1" ht="16.5" customHeight="1">
      <c r="A199" s="39"/>
      <c r="B199" s="40"/>
      <c r="C199" s="214" t="s">
        <v>415</v>
      </c>
      <c r="D199" s="214" t="s">
        <v>157</v>
      </c>
      <c r="E199" s="215" t="s">
        <v>1726</v>
      </c>
      <c r="F199" s="216" t="s">
        <v>1727</v>
      </c>
      <c r="G199" s="217" t="s">
        <v>917</v>
      </c>
      <c r="H199" s="218">
        <v>24</v>
      </c>
      <c r="I199" s="219"/>
      <c r="J199" s="220">
        <f>ROUND(I199*H199,2)</f>
        <v>0</v>
      </c>
      <c r="K199" s="216" t="s">
        <v>161</v>
      </c>
      <c r="L199" s="45"/>
      <c r="M199" s="221" t="s">
        <v>19</v>
      </c>
      <c r="N199" s="222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1720</v>
      </c>
      <c r="AT199" s="225" t="s">
        <v>157</v>
      </c>
      <c r="AU199" s="225" t="s">
        <v>79</v>
      </c>
      <c r="AY199" s="18" t="s">
        <v>154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79</v>
      </c>
      <c r="BK199" s="226">
        <f>ROUND(I199*H199,2)</f>
        <v>0</v>
      </c>
      <c r="BL199" s="18" t="s">
        <v>1720</v>
      </c>
      <c r="BM199" s="225" t="s">
        <v>1728</v>
      </c>
    </row>
    <row r="200" s="2" customFormat="1">
      <c r="A200" s="39"/>
      <c r="B200" s="40"/>
      <c r="C200" s="41"/>
      <c r="D200" s="227" t="s">
        <v>164</v>
      </c>
      <c r="E200" s="41"/>
      <c r="F200" s="228" t="s">
        <v>1729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164</v>
      </c>
      <c r="AU200" s="18" t="s">
        <v>79</v>
      </c>
    </row>
    <row r="201" s="2" customFormat="1">
      <c r="A201" s="39"/>
      <c r="B201" s="40"/>
      <c r="C201" s="41"/>
      <c r="D201" s="232" t="s">
        <v>166</v>
      </c>
      <c r="E201" s="41"/>
      <c r="F201" s="233" t="s">
        <v>1730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166</v>
      </c>
      <c r="AU201" s="18" t="s">
        <v>79</v>
      </c>
    </row>
    <row r="202" s="12" customFormat="1" ht="25.92" customHeight="1">
      <c r="A202" s="12"/>
      <c r="B202" s="198"/>
      <c r="C202" s="199"/>
      <c r="D202" s="200" t="s">
        <v>71</v>
      </c>
      <c r="E202" s="201" t="s">
        <v>934</v>
      </c>
      <c r="F202" s="201" t="s">
        <v>935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188</v>
      </c>
      <c r="AT202" s="210" t="s">
        <v>71</v>
      </c>
      <c r="AU202" s="210" t="s">
        <v>72</v>
      </c>
      <c r="AY202" s="209" t="s">
        <v>154</v>
      </c>
      <c r="BK202" s="211">
        <f>BK203</f>
        <v>0</v>
      </c>
    </row>
    <row r="203" s="12" customFormat="1" ht="22.8" customHeight="1">
      <c r="A203" s="12"/>
      <c r="B203" s="198"/>
      <c r="C203" s="199"/>
      <c r="D203" s="200" t="s">
        <v>71</v>
      </c>
      <c r="E203" s="212" t="s">
        <v>72</v>
      </c>
      <c r="F203" s="212" t="s">
        <v>935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SUM(P204:P213)</f>
        <v>0</v>
      </c>
      <c r="Q203" s="206"/>
      <c r="R203" s="207">
        <f>SUM(R204:R213)</f>
        <v>0</v>
      </c>
      <c r="S203" s="206"/>
      <c r="T203" s="208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79</v>
      </c>
      <c r="AT203" s="210" t="s">
        <v>71</v>
      </c>
      <c r="AU203" s="210" t="s">
        <v>79</v>
      </c>
      <c r="AY203" s="209" t="s">
        <v>154</v>
      </c>
      <c r="BK203" s="211">
        <f>SUM(BK204:BK213)</f>
        <v>0</v>
      </c>
    </row>
    <row r="204" s="2" customFormat="1" ht="16.5" customHeight="1">
      <c r="A204" s="39"/>
      <c r="B204" s="40"/>
      <c r="C204" s="214" t="s">
        <v>421</v>
      </c>
      <c r="D204" s="214" t="s">
        <v>157</v>
      </c>
      <c r="E204" s="215" t="s">
        <v>1731</v>
      </c>
      <c r="F204" s="216" t="s">
        <v>1732</v>
      </c>
      <c r="G204" s="217" t="s">
        <v>1733</v>
      </c>
      <c r="H204" s="218">
        <v>1</v>
      </c>
      <c r="I204" s="219"/>
      <c r="J204" s="220">
        <f>ROUND(I204*H204,2)</f>
        <v>0</v>
      </c>
      <c r="K204" s="216" t="s">
        <v>648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162</v>
      </c>
      <c r="AT204" s="225" t="s">
        <v>157</v>
      </c>
      <c r="AU204" s="225" t="s">
        <v>81</v>
      </c>
      <c r="AY204" s="18" t="s">
        <v>154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162</v>
      </c>
      <c r="BM204" s="225" t="s">
        <v>1734</v>
      </c>
    </row>
    <row r="205" s="2" customFormat="1">
      <c r="A205" s="39"/>
      <c r="B205" s="40"/>
      <c r="C205" s="41"/>
      <c r="D205" s="227" t="s">
        <v>164</v>
      </c>
      <c r="E205" s="41"/>
      <c r="F205" s="228" t="s">
        <v>1732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164</v>
      </c>
      <c r="AU205" s="18" t="s">
        <v>81</v>
      </c>
    </row>
    <row r="206" s="2" customFormat="1" ht="16.5" customHeight="1">
      <c r="A206" s="39"/>
      <c r="B206" s="40"/>
      <c r="C206" s="214" t="s">
        <v>428</v>
      </c>
      <c r="D206" s="214" t="s">
        <v>157</v>
      </c>
      <c r="E206" s="215" t="s">
        <v>951</v>
      </c>
      <c r="F206" s="216" t="s">
        <v>952</v>
      </c>
      <c r="G206" s="217" t="s">
        <v>1733</v>
      </c>
      <c r="H206" s="218">
        <v>1</v>
      </c>
      <c r="I206" s="219"/>
      <c r="J206" s="220">
        <f>ROUND(I206*H206,2)</f>
        <v>0</v>
      </c>
      <c r="K206" s="216" t="s">
        <v>648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162</v>
      </c>
      <c r="AT206" s="225" t="s">
        <v>157</v>
      </c>
      <c r="AU206" s="225" t="s">
        <v>81</v>
      </c>
      <c r="AY206" s="18" t="s">
        <v>154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162</v>
      </c>
      <c r="BM206" s="225" t="s">
        <v>1735</v>
      </c>
    </row>
    <row r="207" s="2" customFormat="1">
      <c r="A207" s="39"/>
      <c r="B207" s="40"/>
      <c r="C207" s="41"/>
      <c r="D207" s="227" t="s">
        <v>164</v>
      </c>
      <c r="E207" s="41"/>
      <c r="F207" s="228" t="s">
        <v>952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164</v>
      </c>
      <c r="AU207" s="18" t="s">
        <v>81</v>
      </c>
    </row>
    <row r="208" s="2" customFormat="1" ht="16.5" customHeight="1">
      <c r="A208" s="39"/>
      <c r="B208" s="40"/>
      <c r="C208" s="214" t="s">
        <v>435</v>
      </c>
      <c r="D208" s="214" t="s">
        <v>157</v>
      </c>
      <c r="E208" s="215" t="s">
        <v>1736</v>
      </c>
      <c r="F208" s="216" t="s">
        <v>1737</v>
      </c>
      <c r="G208" s="217" t="s">
        <v>1733</v>
      </c>
      <c r="H208" s="218">
        <v>1</v>
      </c>
      <c r="I208" s="219"/>
      <c r="J208" s="220">
        <f>ROUND(I208*H208,2)</f>
        <v>0</v>
      </c>
      <c r="K208" s="216" t="s">
        <v>648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162</v>
      </c>
      <c r="AT208" s="225" t="s">
        <v>157</v>
      </c>
      <c r="AU208" s="225" t="s">
        <v>81</v>
      </c>
      <c r="AY208" s="18" t="s">
        <v>154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162</v>
      </c>
      <c r="BM208" s="225" t="s">
        <v>1738</v>
      </c>
    </row>
    <row r="209" s="2" customFormat="1">
      <c r="A209" s="39"/>
      <c r="B209" s="40"/>
      <c r="C209" s="41"/>
      <c r="D209" s="227" t="s">
        <v>164</v>
      </c>
      <c r="E209" s="41"/>
      <c r="F209" s="228" t="s">
        <v>1737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164</v>
      </c>
      <c r="AU209" s="18" t="s">
        <v>81</v>
      </c>
    </row>
    <row r="210" s="2" customFormat="1" ht="16.5" customHeight="1">
      <c r="A210" s="39"/>
      <c r="B210" s="40"/>
      <c r="C210" s="214" t="s">
        <v>441</v>
      </c>
      <c r="D210" s="214" t="s">
        <v>157</v>
      </c>
      <c r="E210" s="215" t="s">
        <v>1739</v>
      </c>
      <c r="F210" s="216" t="s">
        <v>1740</v>
      </c>
      <c r="G210" s="217" t="s">
        <v>1733</v>
      </c>
      <c r="H210" s="218">
        <v>1</v>
      </c>
      <c r="I210" s="219"/>
      <c r="J210" s="220">
        <f>ROUND(I210*H210,2)</f>
        <v>0</v>
      </c>
      <c r="K210" s="216" t="s">
        <v>648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162</v>
      </c>
      <c r="AT210" s="225" t="s">
        <v>157</v>
      </c>
      <c r="AU210" s="225" t="s">
        <v>81</v>
      </c>
      <c r="AY210" s="18" t="s">
        <v>154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162</v>
      </c>
      <c r="BM210" s="225" t="s">
        <v>1741</v>
      </c>
    </row>
    <row r="211" s="2" customFormat="1">
      <c r="A211" s="39"/>
      <c r="B211" s="40"/>
      <c r="C211" s="41"/>
      <c r="D211" s="227" t="s">
        <v>164</v>
      </c>
      <c r="E211" s="41"/>
      <c r="F211" s="228" t="s">
        <v>1740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164</v>
      </c>
      <c r="AU211" s="18" t="s">
        <v>81</v>
      </c>
    </row>
    <row r="212" s="2" customFormat="1" ht="16.5" customHeight="1">
      <c r="A212" s="39"/>
      <c r="B212" s="40"/>
      <c r="C212" s="214" t="s">
        <v>449</v>
      </c>
      <c r="D212" s="214" t="s">
        <v>157</v>
      </c>
      <c r="E212" s="215" t="s">
        <v>1742</v>
      </c>
      <c r="F212" s="216" t="s">
        <v>1743</v>
      </c>
      <c r="G212" s="217" t="s">
        <v>1733</v>
      </c>
      <c r="H212" s="218">
        <v>1</v>
      </c>
      <c r="I212" s="219"/>
      <c r="J212" s="220">
        <f>ROUND(I212*H212,2)</f>
        <v>0</v>
      </c>
      <c r="K212" s="216" t="s">
        <v>648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162</v>
      </c>
      <c r="AT212" s="225" t="s">
        <v>157</v>
      </c>
      <c r="AU212" s="225" t="s">
        <v>81</v>
      </c>
      <c r="AY212" s="18" t="s">
        <v>154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162</v>
      </c>
      <c r="BM212" s="225" t="s">
        <v>1744</v>
      </c>
    </row>
    <row r="213" s="2" customFormat="1">
      <c r="A213" s="39"/>
      <c r="B213" s="40"/>
      <c r="C213" s="41"/>
      <c r="D213" s="227" t="s">
        <v>164</v>
      </c>
      <c r="E213" s="41"/>
      <c r="F213" s="228" t="s">
        <v>1743</v>
      </c>
      <c r="G213" s="41"/>
      <c r="H213" s="41"/>
      <c r="I213" s="229"/>
      <c r="J213" s="41"/>
      <c r="K213" s="41"/>
      <c r="L213" s="45"/>
      <c r="M213" s="268"/>
      <c r="N213" s="269"/>
      <c r="O213" s="270"/>
      <c r="P213" s="270"/>
      <c r="Q213" s="270"/>
      <c r="R213" s="270"/>
      <c r="S213" s="270"/>
      <c r="T213" s="271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164</v>
      </c>
      <c r="AU213" s="18" t="s">
        <v>81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ING20aymmZtJ7ygtcuFGVvlyMs/CrjCXgQPjeVPTqGHnZdvsU2T9lAQyMuyL++6r1MSLPcEIqQnpcwvLcaFA9w==" hashValue="14KSnv75MUi5izuE6F6lwaAEpdKbC8e1V5qoyEFTKu3UFNq0Pm+73HtyQEoGSLhi0fL4kBlQoAGy0xjjp13/SQ==" algorithmName="SHA-512" password="CC35"/>
  <autoFilter ref="C95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5" r:id="rId1" display="https://podminky.urs.cz/item/CS_URS_2025_02/741910414"/>
    <hyperlink ref="F108" r:id="rId2" display="https://podminky.urs.cz/item/CS_URS_2025_02/741910421"/>
    <hyperlink ref="F112" r:id="rId3" display="https://podminky.urs.cz/item/CS_URS_2025_02/741910401"/>
    <hyperlink ref="F125" r:id="rId4" display="https://podminky.urs.cz/item/CS_URS_2025_02/210100151"/>
    <hyperlink ref="F128" r:id="rId5" display="https://podminky.urs.cz/item/CS_URS_2025_02/210100154"/>
    <hyperlink ref="F133" r:id="rId6" display="https://podminky.urs.cz/item/CS_URS_2025_02/741310251"/>
    <hyperlink ref="F146" r:id="rId7" display="https://podminky.urs.cz/item/CS_URS_2025_02/741210201"/>
    <hyperlink ref="F149" r:id="rId8" display="https://podminky.urs.cz/item/CS_URS_2025_02/741372112"/>
    <hyperlink ref="F152" r:id="rId9" display="https://podminky.urs.cz/item/CS_URS_2025_02/210280002"/>
    <hyperlink ref="F155" r:id="rId10" display="https://podminky.urs.cz/item/CS_URS_2025_02/210280712"/>
    <hyperlink ref="F164" r:id="rId11" display="https://podminky.urs.cz/item/CS_URS_2025_02/210812019"/>
    <hyperlink ref="F174" r:id="rId12" display="https://podminky.urs.cz/item/CS_URS_2025_02/468081526"/>
    <hyperlink ref="F185" r:id="rId13" display="https://podminky.urs.cz/item/CS_URS_2025_02/460941212"/>
    <hyperlink ref="F188" r:id="rId14" display="https://podminky.urs.cz/item/CS_URS_2025_02/460941215"/>
    <hyperlink ref="F192" r:id="rId15" display="https://podminky.urs.cz/item/CS_URS_2025_02/HZS2221"/>
    <hyperlink ref="F195" r:id="rId16" display="https://podminky.urs.cz/item/CS_URS_2025_02/HZS2222"/>
    <hyperlink ref="F198" r:id="rId17" display="https://podminky.urs.cz/item/CS_URS_2025_02/HZS2491"/>
    <hyperlink ref="F201" r:id="rId18" display="https://podminky.urs.cz/item/CS_URS_2025_02/HZS23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>
      <c r="B8" s="21"/>
      <c r="D8" s="144" t="s">
        <v>108</v>
      </c>
      <c r="L8" s="21"/>
    </row>
    <row r="9" s="1" customFormat="1" ht="16.5" customHeight="1">
      <c r="B9" s="21"/>
      <c r="E9" s="145" t="s">
        <v>1570</v>
      </c>
      <c r="F9" s="1"/>
      <c r="G9" s="1"/>
      <c r="H9" s="1"/>
      <c r="L9" s="21"/>
    </row>
    <row r="10" s="1" customFormat="1" ht="12" customHeight="1">
      <c r="B10" s="21"/>
      <c r="D10" s="144" t="s">
        <v>110</v>
      </c>
      <c r="L10" s="21"/>
    </row>
    <row r="11" s="2" customFormat="1" ht="16.5" customHeight="1">
      <c r="A11" s="39"/>
      <c r="B11" s="45"/>
      <c r="C11" s="39"/>
      <c r="D11" s="39"/>
      <c r="E11" s="157" t="s">
        <v>111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1745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1746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29. 1. 2026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19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4" t="s">
        <v>28</v>
      </c>
      <c r="J19" s="134" t="s">
        <v>19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4" t="s">
        <v>28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">
        <v>19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28</v>
      </c>
      <c r="J28" s="134" t="s">
        <v>19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49"/>
      <c r="B31" s="150"/>
      <c r="C31" s="149"/>
      <c r="D31" s="149"/>
      <c r="E31" s="151" t="s">
        <v>37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ROUND(J99,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ROUND((SUM(BE99:BE233)),  2)</f>
        <v>0</v>
      </c>
      <c r="G37" s="39"/>
      <c r="H37" s="39"/>
      <c r="I37" s="159">
        <v>0.20999999999999999</v>
      </c>
      <c r="J37" s="158">
        <f>ROUND(((SUM(BE99:BE233))*I37),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ROUND((SUM(BF99:BF233)),  2)</f>
        <v>0</v>
      </c>
      <c r="G38" s="39"/>
      <c r="H38" s="39"/>
      <c r="I38" s="159">
        <v>0.12</v>
      </c>
      <c r="J38" s="158">
        <f>ROUND(((SUM(BF99:BF233))*I38),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ROUND((SUM(BG99:BG233)),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ROUND((SUM(BH99:BH233)),  2)</f>
        <v>0</v>
      </c>
      <c r="G40" s="39"/>
      <c r="H40" s="39"/>
      <c r="I40" s="159">
        <v>0.12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ROUND((SUM(BI99:BI233)),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IROP výzva 37 (ZŠ Akademika Heyrovského)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1570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72" t="s">
        <v>111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1745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SO-01 - Učebna biologie a chemie č.m.229 materiál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ZŠ Akademika Heyrovského</v>
      </c>
      <c r="G60" s="41"/>
      <c r="H60" s="41"/>
      <c r="I60" s="33" t="s">
        <v>23</v>
      </c>
      <c r="J60" s="73" t="str">
        <f>IF(J16="","",J16)</f>
        <v>29. 1. 2026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40.05" customHeight="1">
      <c r="A62" s="39"/>
      <c r="B62" s="40"/>
      <c r="C62" s="33" t="s">
        <v>25</v>
      </c>
      <c r="D62" s="41"/>
      <c r="E62" s="41"/>
      <c r="F62" s="28" t="str">
        <f>E19</f>
        <v>Statutární město Chomutov</v>
      </c>
      <c r="G62" s="41"/>
      <c r="H62" s="41"/>
      <c r="I62" s="33" t="s">
        <v>31</v>
      </c>
      <c r="J62" s="37" t="str">
        <f>E25</f>
        <v>CZECHOTEC Engineering spol.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Miroslav Dostál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J99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115</v>
      </c>
    </row>
    <row r="68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J100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1747</v>
      </c>
      <c r="E69" s="184"/>
      <c r="F69" s="184"/>
      <c r="G69" s="184"/>
      <c r="H69" s="184"/>
      <c r="I69" s="184"/>
      <c r="J69" s="185">
        <f>J101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1573</v>
      </c>
      <c r="E70" s="179"/>
      <c r="F70" s="179"/>
      <c r="G70" s="179"/>
      <c r="H70" s="179"/>
      <c r="I70" s="179"/>
      <c r="J70" s="180">
        <f>J124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1748</v>
      </c>
      <c r="E71" s="184"/>
      <c r="F71" s="184"/>
      <c r="G71" s="184"/>
      <c r="H71" s="184"/>
      <c r="I71" s="184"/>
      <c r="J71" s="185">
        <f>J125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1749</v>
      </c>
      <c r="E72" s="184"/>
      <c r="F72" s="184"/>
      <c r="G72" s="184"/>
      <c r="H72" s="184"/>
      <c r="I72" s="184"/>
      <c r="J72" s="185">
        <f>J130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1750</v>
      </c>
      <c r="E73" s="184"/>
      <c r="F73" s="184"/>
      <c r="G73" s="184"/>
      <c r="H73" s="184"/>
      <c r="I73" s="184"/>
      <c r="J73" s="185">
        <f>J163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1751</v>
      </c>
      <c r="E74" s="184"/>
      <c r="F74" s="184"/>
      <c r="G74" s="184"/>
      <c r="H74" s="184"/>
      <c r="I74" s="184"/>
      <c r="J74" s="185">
        <f>J172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1752</v>
      </c>
      <c r="E75" s="179"/>
      <c r="F75" s="179"/>
      <c r="G75" s="179"/>
      <c r="H75" s="179"/>
      <c r="I75" s="179"/>
      <c r="J75" s="180">
        <f>J213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IROP výzva 37 (ZŠ Akademika Heyrovského)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71" t="s">
        <v>1570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110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72" t="s">
        <v>111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1745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E13</f>
        <v>SO-01 - Učebna biologie a chemie č.m.229 materiál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ZŠ Akademika Heyrovského</v>
      </c>
      <c r="G93" s="41"/>
      <c r="H93" s="41"/>
      <c r="I93" s="33" t="s">
        <v>23</v>
      </c>
      <c r="J93" s="73" t="str">
        <f>IF(J16="","",J16)</f>
        <v>29. 1. 2026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25</v>
      </c>
      <c r="D95" s="41"/>
      <c r="E95" s="41"/>
      <c r="F95" s="28" t="str">
        <f>E19</f>
        <v>Statutární město Chomutov</v>
      </c>
      <c r="G95" s="41"/>
      <c r="H95" s="41"/>
      <c r="I95" s="33" t="s">
        <v>31</v>
      </c>
      <c r="J95" s="37" t="str">
        <f>E25</f>
        <v>CZECHOTEC Engineering spol.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Miroslav Dostál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140</v>
      </c>
      <c r="D98" s="190" t="s">
        <v>57</v>
      </c>
      <c r="E98" s="190" t="s">
        <v>53</v>
      </c>
      <c r="F98" s="190" t="s">
        <v>54</v>
      </c>
      <c r="G98" s="190" t="s">
        <v>141</v>
      </c>
      <c r="H98" s="190" t="s">
        <v>142</v>
      </c>
      <c r="I98" s="190" t="s">
        <v>143</v>
      </c>
      <c r="J98" s="190" t="s">
        <v>114</v>
      </c>
      <c r="K98" s="191" t="s">
        <v>144</v>
      </c>
      <c r="L98" s="192"/>
      <c r="M98" s="93" t="s">
        <v>19</v>
      </c>
      <c r="N98" s="94" t="s">
        <v>42</v>
      </c>
      <c r="O98" s="94" t="s">
        <v>145</v>
      </c>
      <c r="P98" s="94" t="s">
        <v>146</v>
      </c>
      <c r="Q98" s="94" t="s">
        <v>147</v>
      </c>
      <c r="R98" s="94" t="s">
        <v>148</v>
      </c>
      <c r="S98" s="94" t="s">
        <v>149</v>
      </c>
      <c r="T98" s="95" t="s">
        <v>150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151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P100+P124+P213</f>
        <v>0</v>
      </c>
      <c r="Q99" s="97"/>
      <c r="R99" s="195">
        <f>R100+R124+R213</f>
        <v>0</v>
      </c>
      <c r="S99" s="97"/>
      <c r="T99" s="196">
        <f>T100+T124+T213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115</v>
      </c>
      <c r="BK99" s="197">
        <f>BK100+BK124+BK213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152</v>
      </c>
      <c r="F100" s="201" t="s">
        <v>153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154</v>
      </c>
      <c r="BK100" s="211">
        <f>BK101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1224</v>
      </c>
      <c r="F101" s="212" t="s">
        <v>1753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SUM(P102:P123)</f>
        <v>0</v>
      </c>
      <c r="Q101" s="206"/>
      <c r="R101" s="207">
        <f>SUM(R102:R123)</f>
        <v>0</v>
      </c>
      <c r="S101" s="206"/>
      <c r="T101" s="208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79</v>
      </c>
      <c r="AY101" s="209" t="s">
        <v>154</v>
      </c>
      <c r="BK101" s="211">
        <f>SUM(BK102:BK123)</f>
        <v>0</v>
      </c>
    </row>
    <row r="102" s="2" customFormat="1" ht="24.15" customHeight="1">
      <c r="A102" s="39"/>
      <c r="B102" s="40"/>
      <c r="C102" s="257" t="s">
        <v>79</v>
      </c>
      <c r="D102" s="257" t="s">
        <v>470</v>
      </c>
      <c r="E102" s="258" t="s">
        <v>1754</v>
      </c>
      <c r="F102" s="259" t="s">
        <v>1755</v>
      </c>
      <c r="G102" s="260" t="s">
        <v>275</v>
      </c>
      <c r="H102" s="261">
        <v>1</v>
      </c>
      <c r="I102" s="262"/>
      <c r="J102" s="263">
        <f>ROUND(I102*H102,2)</f>
        <v>0</v>
      </c>
      <c r="K102" s="259" t="s">
        <v>19</v>
      </c>
      <c r="L102" s="264"/>
      <c r="M102" s="265" t="s">
        <v>19</v>
      </c>
      <c r="N102" s="266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208</v>
      </c>
      <c r="AT102" s="225" t="s">
        <v>470</v>
      </c>
      <c r="AU102" s="225" t="s">
        <v>81</v>
      </c>
      <c r="AY102" s="18" t="s">
        <v>154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162</v>
      </c>
      <c r="BM102" s="225" t="s">
        <v>1756</v>
      </c>
    </row>
    <row r="103" s="2" customFormat="1">
      <c r="A103" s="39"/>
      <c r="B103" s="40"/>
      <c r="C103" s="41"/>
      <c r="D103" s="227" t="s">
        <v>164</v>
      </c>
      <c r="E103" s="41"/>
      <c r="F103" s="228" t="s">
        <v>1755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81</v>
      </c>
    </row>
    <row r="104" s="2" customFormat="1" ht="16.5" customHeight="1">
      <c r="A104" s="39"/>
      <c r="B104" s="40"/>
      <c r="C104" s="257" t="s">
        <v>81</v>
      </c>
      <c r="D104" s="257" t="s">
        <v>470</v>
      </c>
      <c r="E104" s="258" t="s">
        <v>1757</v>
      </c>
      <c r="F104" s="259" t="s">
        <v>1758</v>
      </c>
      <c r="G104" s="260" t="s">
        <v>275</v>
      </c>
      <c r="H104" s="261">
        <v>1</v>
      </c>
      <c r="I104" s="262"/>
      <c r="J104" s="263">
        <f>ROUND(I104*H104,2)</f>
        <v>0</v>
      </c>
      <c r="K104" s="259" t="s">
        <v>19</v>
      </c>
      <c r="L104" s="264"/>
      <c r="M104" s="265" t="s">
        <v>19</v>
      </c>
      <c r="N104" s="266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208</v>
      </c>
      <c r="AT104" s="225" t="s">
        <v>470</v>
      </c>
      <c r="AU104" s="225" t="s">
        <v>81</v>
      </c>
      <c r="AY104" s="18" t="s">
        <v>154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162</v>
      </c>
      <c r="BM104" s="225" t="s">
        <v>1759</v>
      </c>
    </row>
    <row r="105" s="2" customFormat="1">
      <c r="A105" s="39"/>
      <c r="B105" s="40"/>
      <c r="C105" s="41"/>
      <c r="D105" s="227" t="s">
        <v>164</v>
      </c>
      <c r="E105" s="41"/>
      <c r="F105" s="228" t="s">
        <v>1758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81</v>
      </c>
    </row>
    <row r="106" s="2" customFormat="1" ht="16.5" customHeight="1">
      <c r="A106" s="39"/>
      <c r="B106" s="40"/>
      <c r="C106" s="257" t="s">
        <v>100</v>
      </c>
      <c r="D106" s="257" t="s">
        <v>470</v>
      </c>
      <c r="E106" s="258" t="s">
        <v>1760</v>
      </c>
      <c r="F106" s="259" t="s">
        <v>1761</v>
      </c>
      <c r="G106" s="260" t="s">
        <v>275</v>
      </c>
      <c r="H106" s="261">
        <v>4</v>
      </c>
      <c r="I106" s="262"/>
      <c r="J106" s="263">
        <f>ROUND(I106*H106,2)</f>
        <v>0</v>
      </c>
      <c r="K106" s="259" t="s">
        <v>19</v>
      </c>
      <c r="L106" s="264"/>
      <c r="M106" s="265" t="s">
        <v>19</v>
      </c>
      <c r="N106" s="266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208</v>
      </c>
      <c r="AT106" s="225" t="s">
        <v>470</v>
      </c>
      <c r="AU106" s="225" t="s">
        <v>81</v>
      </c>
      <c r="AY106" s="18" t="s">
        <v>154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162</v>
      </c>
      <c r="BM106" s="225" t="s">
        <v>1762</v>
      </c>
    </row>
    <row r="107" s="2" customFormat="1">
      <c r="A107" s="39"/>
      <c r="B107" s="40"/>
      <c r="C107" s="41"/>
      <c r="D107" s="227" t="s">
        <v>164</v>
      </c>
      <c r="E107" s="41"/>
      <c r="F107" s="228" t="s">
        <v>1761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81</v>
      </c>
    </row>
    <row r="108" s="2" customFormat="1" ht="16.5" customHeight="1">
      <c r="A108" s="39"/>
      <c r="B108" s="40"/>
      <c r="C108" s="257" t="s">
        <v>162</v>
      </c>
      <c r="D108" s="257" t="s">
        <v>470</v>
      </c>
      <c r="E108" s="258" t="s">
        <v>1763</v>
      </c>
      <c r="F108" s="259" t="s">
        <v>1764</v>
      </c>
      <c r="G108" s="260" t="s">
        <v>275</v>
      </c>
      <c r="H108" s="261">
        <v>2</v>
      </c>
      <c r="I108" s="262"/>
      <c r="J108" s="263">
        <f>ROUND(I108*H108,2)</f>
        <v>0</v>
      </c>
      <c r="K108" s="259" t="s">
        <v>19</v>
      </c>
      <c r="L108" s="264"/>
      <c r="M108" s="265" t="s">
        <v>19</v>
      </c>
      <c r="N108" s="266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208</v>
      </c>
      <c r="AT108" s="225" t="s">
        <v>470</v>
      </c>
      <c r="AU108" s="225" t="s">
        <v>81</v>
      </c>
      <c r="AY108" s="18" t="s">
        <v>154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162</v>
      </c>
      <c r="BM108" s="225" t="s">
        <v>1765</v>
      </c>
    </row>
    <row r="109" s="2" customFormat="1">
      <c r="A109" s="39"/>
      <c r="B109" s="40"/>
      <c r="C109" s="41"/>
      <c r="D109" s="227" t="s">
        <v>164</v>
      </c>
      <c r="E109" s="41"/>
      <c r="F109" s="228" t="s">
        <v>1764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164</v>
      </c>
      <c r="AU109" s="18" t="s">
        <v>81</v>
      </c>
    </row>
    <row r="110" s="2" customFormat="1" ht="16.5" customHeight="1">
      <c r="A110" s="39"/>
      <c r="B110" s="40"/>
      <c r="C110" s="257" t="s">
        <v>188</v>
      </c>
      <c r="D110" s="257" t="s">
        <v>470</v>
      </c>
      <c r="E110" s="258" t="s">
        <v>1766</v>
      </c>
      <c r="F110" s="259" t="s">
        <v>1767</v>
      </c>
      <c r="G110" s="260" t="s">
        <v>275</v>
      </c>
      <c r="H110" s="261">
        <v>3</v>
      </c>
      <c r="I110" s="262"/>
      <c r="J110" s="263">
        <f>ROUND(I110*H110,2)</f>
        <v>0</v>
      </c>
      <c r="K110" s="259" t="s">
        <v>19</v>
      </c>
      <c r="L110" s="264"/>
      <c r="M110" s="265" t="s">
        <v>19</v>
      </c>
      <c r="N110" s="266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208</v>
      </c>
      <c r="AT110" s="225" t="s">
        <v>470</v>
      </c>
      <c r="AU110" s="225" t="s">
        <v>81</v>
      </c>
      <c r="AY110" s="18" t="s">
        <v>154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162</v>
      </c>
      <c r="BM110" s="225" t="s">
        <v>1768</v>
      </c>
    </row>
    <row r="111" s="2" customFormat="1">
      <c r="A111" s="39"/>
      <c r="B111" s="40"/>
      <c r="C111" s="41"/>
      <c r="D111" s="227" t="s">
        <v>164</v>
      </c>
      <c r="E111" s="41"/>
      <c r="F111" s="228" t="s">
        <v>1767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81</v>
      </c>
    </row>
    <row r="112" s="2" customFormat="1" ht="16.5" customHeight="1">
      <c r="A112" s="39"/>
      <c r="B112" s="40"/>
      <c r="C112" s="257" t="s">
        <v>155</v>
      </c>
      <c r="D112" s="257" t="s">
        <v>470</v>
      </c>
      <c r="E112" s="258" t="s">
        <v>1769</v>
      </c>
      <c r="F112" s="259" t="s">
        <v>1770</v>
      </c>
      <c r="G112" s="260" t="s">
        <v>275</v>
      </c>
      <c r="H112" s="261">
        <v>1</v>
      </c>
      <c r="I112" s="262"/>
      <c r="J112" s="263">
        <f>ROUND(I112*H112,2)</f>
        <v>0</v>
      </c>
      <c r="K112" s="259" t="s">
        <v>19</v>
      </c>
      <c r="L112" s="264"/>
      <c r="M112" s="265" t="s">
        <v>19</v>
      </c>
      <c r="N112" s="266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208</v>
      </c>
      <c r="AT112" s="225" t="s">
        <v>470</v>
      </c>
      <c r="AU112" s="225" t="s">
        <v>81</v>
      </c>
      <c r="AY112" s="18" t="s">
        <v>154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162</v>
      </c>
      <c r="BM112" s="225" t="s">
        <v>1771</v>
      </c>
    </row>
    <row r="113" s="2" customFormat="1">
      <c r="A113" s="39"/>
      <c r="B113" s="40"/>
      <c r="C113" s="41"/>
      <c r="D113" s="227" t="s">
        <v>164</v>
      </c>
      <c r="E113" s="41"/>
      <c r="F113" s="228" t="s">
        <v>1770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164</v>
      </c>
      <c r="AU113" s="18" t="s">
        <v>81</v>
      </c>
    </row>
    <row r="114" s="2" customFormat="1" ht="16.5" customHeight="1">
      <c r="A114" s="39"/>
      <c r="B114" s="40"/>
      <c r="C114" s="257" t="s">
        <v>202</v>
      </c>
      <c r="D114" s="257" t="s">
        <v>470</v>
      </c>
      <c r="E114" s="258" t="s">
        <v>1772</v>
      </c>
      <c r="F114" s="259" t="s">
        <v>1773</v>
      </c>
      <c r="G114" s="260" t="s">
        <v>275</v>
      </c>
      <c r="H114" s="261">
        <v>1</v>
      </c>
      <c r="I114" s="262"/>
      <c r="J114" s="263">
        <f>ROUND(I114*H114,2)</f>
        <v>0</v>
      </c>
      <c r="K114" s="259" t="s">
        <v>19</v>
      </c>
      <c r="L114" s="264"/>
      <c r="M114" s="265" t="s">
        <v>19</v>
      </c>
      <c r="N114" s="266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208</v>
      </c>
      <c r="AT114" s="225" t="s">
        <v>470</v>
      </c>
      <c r="AU114" s="225" t="s">
        <v>81</v>
      </c>
      <c r="AY114" s="18" t="s">
        <v>154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162</v>
      </c>
      <c r="BM114" s="225" t="s">
        <v>1774</v>
      </c>
    </row>
    <row r="115" s="2" customFormat="1">
      <c r="A115" s="39"/>
      <c r="B115" s="40"/>
      <c r="C115" s="41"/>
      <c r="D115" s="227" t="s">
        <v>164</v>
      </c>
      <c r="E115" s="41"/>
      <c r="F115" s="228" t="s">
        <v>1773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81</v>
      </c>
    </row>
    <row r="116" s="2" customFormat="1" ht="16.5" customHeight="1">
      <c r="A116" s="39"/>
      <c r="B116" s="40"/>
      <c r="C116" s="257" t="s">
        <v>208</v>
      </c>
      <c r="D116" s="257" t="s">
        <v>470</v>
      </c>
      <c r="E116" s="258" t="s">
        <v>1775</v>
      </c>
      <c r="F116" s="259" t="s">
        <v>1776</v>
      </c>
      <c r="G116" s="260" t="s">
        <v>275</v>
      </c>
      <c r="H116" s="261">
        <v>1</v>
      </c>
      <c r="I116" s="262"/>
      <c r="J116" s="263">
        <f>ROUND(I116*H116,2)</f>
        <v>0</v>
      </c>
      <c r="K116" s="259" t="s">
        <v>19</v>
      </c>
      <c r="L116" s="264"/>
      <c r="M116" s="265" t="s">
        <v>19</v>
      </c>
      <c r="N116" s="266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208</v>
      </c>
      <c r="AT116" s="225" t="s">
        <v>470</v>
      </c>
      <c r="AU116" s="225" t="s">
        <v>81</v>
      </c>
      <c r="AY116" s="18" t="s">
        <v>154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162</v>
      </c>
      <c r="BM116" s="225" t="s">
        <v>1777</v>
      </c>
    </row>
    <row r="117" s="2" customFormat="1">
      <c r="A117" s="39"/>
      <c r="B117" s="40"/>
      <c r="C117" s="41"/>
      <c r="D117" s="227" t="s">
        <v>164</v>
      </c>
      <c r="E117" s="41"/>
      <c r="F117" s="228" t="s">
        <v>1776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81</v>
      </c>
    </row>
    <row r="118" s="2" customFormat="1" ht="16.5" customHeight="1">
      <c r="A118" s="39"/>
      <c r="B118" s="40"/>
      <c r="C118" s="257" t="s">
        <v>214</v>
      </c>
      <c r="D118" s="257" t="s">
        <v>470</v>
      </c>
      <c r="E118" s="258" t="s">
        <v>1778</v>
      </c>
      <c r="F118" s="259" t="s">
        <v>1779</v>
      </c>
      <c r="G118" s="260" t="s">
        <v>382</v>
      </c>
      <c r="H118" s="261">
        <v>1</v>
      </c>
      <c r="I118" s="262"/>
      <c r="J118" s="263">
        <f>ROUND(I118*H118,2)</f>
        <v>0</v>
      </c>
      <c r="K118" s="259" t="s">
        <v>19</v>
      </c>
      <c r="L118" s="264"/>
      <c r="M118" s="265" t="s">
        <v>19</v>
      </c>
      <c r="N118" s="266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208</v>
      </c>
      <c r="AT118" s="225" t="s">
        <v>470</v>
      </c>
      <c r="AU118" s="225" t="s">
        <v>81</v>
      </c>
      <c r="AY118" s="18" t="s">
        <v>154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162</v>
      </c>
      <c r="BM118" s="225" t="s">
        <v>1780</v>
      </c>
    </row>
    <row r="119" s="2" customFormat="1">
      <c r="A119" s="39"/>
      <c r="B119" s="40"/>
      <c r="C119" s="41"/>
      <c r="D119" s="227" t="s">
        <v>164</v>
      </c>
      <c r="E119" s="41"/>
      <c r="F119" s="228" t="s">
        <v>1779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164</v>
      </c>
      <c r="AU119" s="18" t="s">
        <v>81</v>
      </c>
    </row>
    <row r="120" s="2" customFormat="1" ht="16.5" customHeight="1">
      <c r="A120" s="39"/>
      <c r="B120" s="40"/>
      <c r="C120" s="257" t="s">
        <v>220</v>
      </c>
      <c r="D120" s="257" t="s">
        <v>470</v>
      </c>
      <c r="E120" s="258" t="s">
        <v>1781</v>
      </c>
      <c r="F120" s="259" t="s">
        <v>1782</v>
      </c>
      <c r="G120" s="260" t="s">
        <v>79</v>
      </c>
      <c r="H120" s="261">
        <v>1</v>
      </c>
      <c r="I120" s="262"/>
      <c r="J120" s="263">
        <f>ROUND(I120*H120,2)</f>
        <v>0</v>
      </c>
      <c r="K120" s="259" t="s">
        <v>19</v>
      </c>
      <c r="L120" s="264"/>
      <c r="M120" s="265" t="s">
        <v>19</v>
      </c>
      <c r="N120" s="266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208</v>
      </c>
      <c r="AT120" s="225" t="s">
        <v>470</v>
      </c>
      <c r="AU120" s="225" t="s">
        <v>81</v>
      </c>
      <c r="AY120" s="18" t="s">
        <v>154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162</v>
      </c>
      <c r="BM120" s="225" t="s">
        <v>1783</v>
      </c>
    </row>
    <row r="121" s="2" customFormat="1">
      <c r="A121" s="39"/>
      <c r="B121" s="40"/>
      <c r="C121" s="41"/>
      <c r="D121" s="227" t="s">
        <v>164</v>
      </c>
      <c r="E121" s="41"/>
      <c r="F121" s="228" t="s">
        <v>1782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81</v>
      </c>
    </row>
    <row r="122" s="2" customFormat="1" ht="16.5" customHeight="1">
      <c r="A122" s="39"/>
      <c r="B122" s="40"/>
      <c r="C122" s="257" t="s">
        <v>226</v>
      </c>
      <c r="D122" s="257" t="s">
        <v>470</v>
      </c>
      <c r="E122" s="258" t="s">
        <v>1784</v>
      </c>
      <c r="F122" s="259" t="s">
        <v>1785</v>
      </c>
      <c r="G122" s="260" t="s">
        <v>79</v>
      </c>
      <c r="H122" s="261">
        <v>1</v>
      </c>
      <c r="I122" s="262"/>
      <c r="J122" s="263">
        <f>ROUND(I122*H122,2)</f>
        <v>0</v>
      </c>
      <c r="K122" s="259" t="s">
        <v>19</v>
      </c>
      <c r="L122" s="264"/>
      <c r="M122" s="265" t="s">
        <v>19</v>
      </c>
      <c r="N122" s="266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208</v>
      </c>
      <c r="AT122" s="225" t="s">
        <v>470</v>
      </c>
      <c r="AU122" s="225" t="s">
        <v>81</v>
      </c>
      <c r="AY122" s="18" t="s">
        <v>154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162</v>
      </c>
      <c r="BM122" s="225" t="s">
        <v>1786</v>
      </c>
    </row>
    <row r="123" s="2" customFormat="1">
      <c r="A123" s="39"/>
      <c r="B123" s="40"/>
      <c r="C123" s="41"/>
      <c r="D123" s="227" t="s">
        <v>164</v>
      </c>
      <c r="E123" s="41"/>
      <c r="F123" s="228" t="s">
        <v>1785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81</v>
      </c>
    </row>
    <row r="124" s="12" customFormat="1" ht="25.92" customHeight="1">
      <c r="A124" s="12"/>
      <c r="B124" s="198"/>
      <c r="C124" s="199"/>
      <c r="D124" s="200" t="s">
        <v>71</v>
      </c>
      <c r="E124" s="201" t="s">
        <v>470</v>
      </c>
      <c r="F124" s="201" t="s">
        <v>1610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P125+P130+P163+P172</f>
        <v>0</v>
      </c>
      <c r="Q124" s="206"/>
      <c r="R124" s="207">
        <f>R125+R130+R163+R172</f>
        <v>0</v>
      </c>
      <c r="S124" s="206"/>
      <c r="T124" s="208">
        <f>T125+T130+T163+T172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100</v>
      </c>
      <c r="AT124" s="210" t="s">
        <v>71</v>
      </c>
      <c r="AU124" s="210" t="s">
        <v>72</v>
      </c>
      <c r="AY124" s="209" t="s">
        <v>154</v>
      </c>
      <c r="BK124" s="211">
        <f>BK125+BK130+BK163+BK172</f>
        <v>0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1183</v>
      </c>
      <c r="F125" s="212" t="s">
        <v>1787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SUM(P126:P129)</f>
        <v>0</v>
      </c>
      <c r="Q125" s="206"/>
      <c r="R125" s="207">
        <f>SUM(R126:R129)</f>
        <v>0</v>
      </c>
      <c r="S125" s="206"/>
      <c r="T125" s="208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154</v>
      </c>
      <c r="BK125" s="211">
        <f>SUM(BK126:BK129)</f>
        <v>0</v>
      </c>
    </row>
    <row r="126" s="2" customFormat="1" ht="16.5" customHeight="1">
      <c r="A126" s="39"/>
      <c r="B126" s="40"/>
      <c r="C126" s="257" t="s">
        <v>8</v>
      </c>
      <c r="D126" s="257" t="s">
        <v>470</v>
      </c>
      <c r="E126" s="258" t="s">
        <v>1788</v>
      </c>
      <c r="F126" s="259" t="s">
        <v>1789</v>
      </c>
      <c r="G126" s="260" t="s">
        <v>275</v>
      </c>
      <c r="H126" s="261">
        <v>1</v>
      </c>
      <c r="I126" s="262"/>
      <c r="J126" s="263">
        <f>ROUND(I126*H126,2)</f>
        <v>0</v>
      </c>
      <c r="K126" s="259" t="s">
        <v>19</v>
      </c>
      <c r="L126" s="264"/>
      <c r="M126" s="265" t="s">
        <v>19</v>
      </c>
      <c r="N126" s="266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208</v>
      </c>
      <c r="AT126" s="225" t="s">
        <v>470</v>
      </c>
      <c r="AU126" s="225" t="s">
        <v>81</v>
      </c>
      <c r="AY126" s="18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162</v>
      </c>
      <c r="BM126" s="225" t="s">
        <v>1790</v>
      </c>
    </row>
    <row r="127" s="2" customFormat="1">
      <c r="A127" s="39"/>
      <c r="B127" s="40"/>
      <c r="C127" s="41"/>
      <c r="D127" s="227" t="s">
        <v>164</v>
      </c>
      <c r="E127" s="41"/>
      <c r="F127" s="228" t="s">
        <v>1789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81</v>
      </c>
    </row>
    <row r="128" s="2" customFormat="1" ht="16.5" customHeight="1">
      <c r="A128" s="39"/>
      <c r="B128" s="40"/>
      <c r="C128" s="257" t="s">
        <v>238</v>
      </c>
      <c r="D128" s="257" t="s">
        <v>470</v>
      </c>
      <c r="E128" s="258" t="s">
        <v>1791</v>
      </c>
      <c r="F128" s="259" t="s">
        <v>1782</v>
      </c>
      <c r="G128" s="260" t="s">
        <v>275</v>
      </c>
      <c r="H128" s="261">
        <v>1</v>
      </c>
      <c r="I128" s="262"/>
      <c r="J128" s="263">
        <f>ROUND(I128*H128,2)</f>
        <v>0</v>
      </c>
      <c r="K128" s="259" t="s">
        <v>19</v>
      </c>
      <c r="L128" s="264"/>
      <c r="M128" s="265" t="s">
        <v>19</v>
      </c>
      <c r="N128" s="266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208</v>
      </c>
      <c r="AT128" s="225" t="s">
        <v>470</v>
      </c>
      <c r="AU128" s="225" t="s">
        <v>81</v>
      </c>
      <c r="AY128" s="18" t="s">
        <v>154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162</v>
      </c>
      <c r="BM128" s="225" t="s">
        <v>1792</v>
      </c>
    </row>
    <row r="129" s="2" customFormat="1">
      <c r="A129" s="39"/>
      <c r="B129" s="40"/>
      <c r="C129" s="41"/>
      <c r="D129" s="227" t="s">
        <v>164</v>
      </c>
      <c r="E129" s="41"/>
      <c r="F129" s="228" t="s">
        <v>1782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81</v>
      </c>
    </row>
    <row r="130" s="12" customFormat="1" ht="22.8" customHeight="1">
      <c r="A130" s="12"/>
      <c r="B130" s="198"/>
      <c r="C130" s="199"/>
      <c r="D130" s="200" t="s">
        <v>71</v>
      </c>
      <c r="E130" s="212" t="s">
        <v>1185</v>
      </c>
      <c r="F130" s="212" t="s">
        <v>1793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SUM(P131:P162)</f>
        <v>0</v>
      </c>
      <c r="Q130" s="206"/>
      <c r="R130" s="207">
        <f>SUM(R131:R162)</f>
        <v>0</v>
      </c>
      <c r="S130" s="206"/>
      <c r="T130" s="208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79</v>
      </c>
      <c r="AT130" s="210" t="s">
        <v>71</v>
      </c>
      <c r="AU130" s="210" t="s">
        <v>79</v>
      </c>
      <c r="AY130" s="209" t="s">
        <v>154</v>
      </c>
      <c r="BK130" s="211">
        <f>SUM(BK131:BK162)</f>
        <v>0</v>
      </c>
    </row>
    <row r="131" s="2" customFormat="1" ht="16.5" customHeight="1">
      <c r="A131" s="39"/>
      <c r="B131" s="40"/>
      <c r="C131" s="257" t="s">
        <v>244</v>
      </c>
      <c r="D131" s="257" t="s">
        <v>470</v>
      </c>
      <c r="E131" s="258" t="s">
        <v>1794</v>
      </c>
      <c r="F131" s="259" t="s">
        <v>1795</v>
      </c>
      <c r="G131" s="260" t="s">
        <v>275</v>
      </c>
      <c r="H131" s="261">
        <v>1</v>
      </c>
      <c r="I131" s="262"/>
      <c r="J131" s="263">
        <f>ROUND(I131*H131,2)</f>
        <v>0</v>
      </c>
      <c r="K131" s="259" t="s">
        <v>19</v>
      </c>
      <c r="L131" s="264"/>
      <c r="M131" s="265" t="s">
        <v>19</v>
      </c>
      <c r="N131" s="266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208</v>
      </c>
      <c r="AT131" s="225" t="s">
        <v>470</v>
      </c>
      <c r="AU131" s="225" t="s">
        <v>81</v>
      </c>
      <c r="AY131" s="18" t="s">
        <v>154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162</v>
      </c>
      <c r="BM131" s="225" t="s">
        <v>1796</v>
      </c>
    </row>
    <row r="132" s="2" customFormat="1">
      <c r="A132" s="39"/>
      <c r="B132" s="40"/>
      <c r="C132" s="41"/>
      <c r="D132" s="227" t="s">
        <v>164</v>
      </c>
      <c r="E132" s="41"/>
      <c r="F132" s="228" t="s">
        <v>1795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164</v>
      </c>
      <c r="AU132" s="18" t="s">
        <v>81</v>
      </c>
    </row>
    <row r="133" s="2" customFormat="1" ht="16.5" customHeight="1">
      <c r="A133" s="39"/>
      <c r="B133" s="40"/>
      <c r="C133" s="257" t="s">
        <v>250</v>
      </c>
      <c r="D133" s="257" t="s">
        <v>470</v>
      </c>
      <c r="E133" s="258" t="s">
        <v>1797</v>
      </c>
      <c r="F133" s="259" t="s">
        <v>1798</v>
      </c>
      <c r="G133" s="260" t="s">
        <v>275</v>
      </c>
      <c r="H133" s="261">
        <v>1</v>
      </c>
      <c r="I133" s="262"/>
      <c r="J133" s="263">
        <f>ROUND(I133*H133,2)</f>
        <v>0</v>
      </c>
      <c r="K133" s="259" t="s">
        <v>19</v>
      </c>
      <c r="L133" s="264"/>
      <c r="M133" s="265" t="s">
        <v>19</v>
      </c>
      <c r="N133" s="266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208</v>
      </c>
      <c r="AT133" s="225" t="s">
        <v>470</v>
      </c>
      <c r="AU133" s="225" t="s">
        <v>81</v>
      </c>
      <c r="AY133" s="18" t="s">
        <v>154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162</v>
      </c>
      <c r="BM133" s="225" t="s">
        <v>1799</v>
      </c>
    </row>
    <row r="134" s="2" customFormat="1">
      <c r="A134" s="39"/>
      <c r="B134" s="40"/>
      <c r="C134" s="41"/>
      <c r="D134" s="227" t="s">
        <v>164</v>
      </c>
      <c r="E134" s="41"/>
      <c r="F134" s="228" t="s">
        <v>1798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164</v>
      </c>
      <c r="AU134" s="18" t="s">
        <v>81</v>
      </c>
    </row>
    <row r="135" s="2" customFormat="1" ht="16.5" customHeight="1">
      <c r="A135" s="39"/>
      <c r="B135" s="40"/>
      <c r="C135" s="257" t="s">
        <v>256</v>
      </c>
      <c r="D135" s="257" t="s">
        <v>470</v>
      </c>
      <c r="E135" s="258" t="s">
        <v>1800</v>
      </c>
      <c r="F135" s="259" t="s">
        <v>1761</v>
      </c>
      <c r="G135" s="260" t="s">
        <v>275</v>
      </c>
      <c r="H135" s="261">
        <v>4</v>
      </c>
      <c r="I135" s="262"/>
      <c r="J135" s="263">
        <f>ROUND(I135*H135,2)</f>
        <v>0</v>
      </c>
      <c r="K135" s="259" t="s">
        <v>19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470</v>
      </c>
      <c r="AU135" s="225" t="s">
        <v>81</v>
      </c>
      <c r="AY135" s="18" t="s">
        <v>154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162</v>
      </c>
      <c r="BM135" s="225" t="s">
        <v>1801</v>
      </c>
    </row>
    <row r="136" s="2" customFormat="1">
      <c r="A136" s="39"/>
      <c r="B136" s="40"/>
      <c r="C136" s="41"/>
      <c r="D136" s="227" t="s">
        <v>164</v>
      </c>
      <c r="E136" s="41"/>
      <c r="F136" s="228" t="s">
        <v>1761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81</v>
      </c>
    </row>
    <row r="137" s="2" customFormat="1" ht="16.5" customHeight="1">
      <c r="A137" s="39"/>
      <c r="B137" s="40"/>
      <c r="C137" s="257" t="s">
        <v>262</v>
      </c>
      <c r="D137" s="257" t="s">
        <v>470</v>
      </c>
      <c r="E137" s="258" t="s">
        <v>1802</v>
      </c>
      <c r="F137" s="259" t="s">
        <v>1803</v>
      </c>
      <c r="G137" s="260" t="s">
        <v>275</v>
      </c>
      <c r="H137" s="261">
        <v>1</v>
      </c>
      <c r="I137" s="262"/>
      <c r="J137" s="263">
        <f>ROUND(I137*H137,2)</f>
        <v>0</v>
      </c>
      <c r="K137" s="259" t="s">
        <v>19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470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162</v>
      </c>
      <c r="BM137" s="225" t="s">
        <v>1804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1803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 ht="16.5" customHeight="1">
      <c r="A139" s="39"/>
      <c r="B139" s="40"/>
      <c r="C139" s="257" t="s">
        <v>272</v>
      </c>
      <c r="D139" s="257" t="s">
        <v>470</v>
      </c>
      <c r="E139" s="258" t="s">
        <v>1805</v>
      </c>
      <c r="F139" s="259" t="s">
        <v>1806</v>
      </c>
      <c r="G139" s="260" t="s">
        <v>275</v>
      </c>
      <c r="H139" s="261">
        <v>3</v>
      </c>
      <c r="I139" s="262"/>
      <c r="J139" s="263">
        <f>ROUND(I139*H139,2)</f>
        <v>0</v>
      </c>
      <c r="K139" s="259" t="s">
        <v>19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470</v>
      </c>
      <c r="AU139" s="225" t="s">
        <v>81</v>
      </c>
      <c r="AY139" s="18" t="s">
        <v>154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162</v>
      </c>
      <c r="BM139" s="225" t="s">
        <v>1807</v>
      </c>
    </row>
    <row r="140" s="2" customFormat="1">
      <c r="A140" s="39"/>
      <c r="B140" s="40"/>
      <c r="C140" s="41"/>
      <c r="D140" s="227" t="s">
        <v>164</v>
      </c>
      <c r="E140" s="41"/>
      <c r="F140" s="228" t="s">
        <v>1806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164</v>
      </c>
      <c r="AU140" s="18" t="s">
        <v>81</v>
      </c>
    </row>
    <row r="141" s="2" customFormat="1" ht="16.5" customHeight="1">
      <c r="A141" s="39"/>
      <c r="B141" s="40"/>
      <c r="C141" s="257" t="s">
        <v>279</v>
      </c>
      <c r="D141" s="257" t="s">
        <v>470</v>
      </c>
      <c r="E141" s="258" t="s">
        <v>1808</v>
      </c>
      <c r="F141" s="259" t="s">
        <v>1809</v>
      </c>
      <c r="G141" s="260" t="s">
        <v>275</v>
      </c>
      <c r="H141" s="261">
        <v>3</v>
      </c>
      <c r="I141" s="262"/>
      <c r="J141" s="263">
        <f>ROUND(I141*H141,2)</f>
        <v>0</v>
      </c>
      <c r="K141" s="259" t="s">
        <v>19</v>
      </c>
      <c r="L141" s="264"/>
      <c r="M141" s="265" t="s">
        <v>19</v>
      </c>
      <c r="N141" s="266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208</v>
      </c>
      <c r="AT141" s="225" t="s">
        <v>470</v>
      </c>
      <c r="AU141" s="225" t="s">
        <v>81</v>
      </c>
      <c r="AY141" s="18" t="s">
        <v>154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162</v>
      </c>
      <c r="BM141" s="225" t="s">
        <v>1810</v>
      </c>
    </row>
    <row r="142" s="2" customFormat="1">
      <c r="A142" s="39"/>
      <c r="B142" s="40"/>
      <c r="C142" s="41"/>
      <c r="D142" s="227" t="s">
        <v>164</v>
      </c>
      <c r="E142" s="41"/>
      <c r="F142" s="228" t="s">
        <v>1809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164</v>
      </c>
      <c r="AU142" s="18" t="s">
        <v>81</v>
      </c>
    </row>
    <row r="143" s="2" customFormat="1" ht="16.5" customHeight="1">
      <c r="A143" s="39"/>
      <c r="B143" s="40"/>
      <c r="C143" s="257" t="s">
        <v>289</v>
      </c>
      <c r="D143" s="257" t="s">
        <v>470</v>
      </c>
      <c r="E143" s="258" t="s">
        <v>1811</v>
      </c>
      <c r="F143" s="259" t="s">
        <v>1812</v>
      </c>
      <c r="G143" s="260" t="s">
        <v>275</v>
      </c>
      <c r="H143" s="261">
        <v>1</v>
      </c>
      <c r="I143" s="262"/>
      <c r="J143" s="263">
        <f>ROUND(I143*H143,2)</f>
        <v>0</v>
      </c>
      <c r="K143" s="259" t="s">
        <v>19</v>
      </c>
      <c r="L143" s="264"/>
      <c r="M143" s="265" t="s">
        <v>19</v>
      </c>
      <c r="N143" s="266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208</v>
      </c>
      <c r="AT143" s="225" t="s">
        <v>470</v>
      </c>
      <c r="AU143" s="225" t="s">
        <v>81</v>
      </c>
      <c r="AY143" s="18" t="s">
        <v>154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162</v>
      </c>
      <c r="BM143" s="225" t="s">
        <v>1813</v>
      </c>
    </row>
    <row r="144" s="2" customFormat="1">
      <c r="A144" s="39"/>
      <c r="B144" s="40"/>
      <c r="C144" s="41"/>
      <c r="D144" s="227" t="s">
        <v>164</v>
      </c>
      <c r="E144" s="41"/>
      <c r="F144" s="228" t="s">
        <v>1812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164</v>
      </c>
      <c r="AU144" s="18" t="s">
        <v>81</v>
      </c>
    </row>
    <row r="145" s="2" customFormat="1" ht="24.15" customHeight="1">
      <c r="A145" s="39"/>
      <c r="B145" s="40"/>
      <c r="C145" s="257" t="s">
        <v>7</v>
      </c>
      <c r="D145" s="257" t="s">
        <v>470</v>
      </c>
      <c r="E145" s="258" t="s">
        <v>1814</v>
      </c>
      <c r="F145" s="259" t="s">
        <v>1815</v>
      </c>
      <c r="G145" s="260" t="s">
        <v>275</v>
      </c>
      <c r="H145" s="261">
        <v>1</v>
      </c>
      <c r="I145" s="262"/>
      <c r="J145" s="263">
        <f>ROUND(I145*H145,2)</f>
        <v>0</v>
      </c>
      <c r="K145" s="259" t="s">
        <v>19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470</v>
      </c>
      <c r="AU145" s="225" t="s">
        <v>81</v>
      </c>
      <c r="AY145" s="18" t="s">
        <v>154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162</v>
      </c>
      <c r="BM145" s="225" t="s">
        <v>1816</v>
      </c>
    </row>
    <row r="146" s="2" customFormat="1">
      <c r="A146" s="39"/>
      <c r="B146" s="40"/>
      <c r="C146" s="41"/>
      <c r="D146" s="227" t="s">
        <v>164</v>
      </c>
      <c r="E146" s="41"/>
      <c r="F146" s="228" t="s">
        <v>1815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164</v>
      </c>
      <c r="AU146" s="18" t="s">
        <v>81</v>
      </c>
    </row>
    <row r="147" s="2" customFormat="1" ht="24.15" customHeight="1">
      <c r="A147" s="39"/>
      <c r="B147" s="40"/>
      <c r="C147" s="257" t="s">
        <v>300</v>
      </c>
      <c r="D147" s="257" t="s">
        <v>470</v>
      </c>
      <c r="E147" s="258" t="s">
        <v>1817</v>
      </c>
      <c r="F147" s="259" t="s">
        <v>1818</v>
      </c>
      <c r="G147" s="260" t="s">
        <v>275</v>
      </c>
      <c r="H147" s="261">
        <v>3</v>
      </c>
      <c r="I147" s="262"/>
      <c r="J147" s="263">
        <f>ROUND(I147*H147,2)</f>
        <v>0</v>
      </c>
      <c r="K147" s="259" t="s">
        <v>19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470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162</v>
      </c>
      <c r="BM147" s="225" t="s">
        <v>1819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1818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 ht="24.15" customHeight="1">
      <c r="A149" s="39"/>
      <c r="B149" s="40"/>
      <c r="C149" s="257" t="s">
        <v>305</v>
      </c>
      <c r="D149" s="257" t="s">
        <v>470</v>
      </c>
      <c r="E149" s="258" t="s">
        <v>1820</v>
      </c>
      <c r="F149" s="259" t="s">
        <v>1821</v>
      </c>
      <c r="G149" s="260" t="s">
        <v>275</v>
      </c>
      <c r="H149" s="261">
        <v>9</v>
      </c>
      <c r="I149" s="262"/>
      <c r="J149" s="263">
        <f>ROUND(I149*H149,2)</f>
        <v>0</v>
      </c>
      <c r="K149" s="259" t="s">
        <v>19</v>
      </c>
      <c r="L149" s="264"/>
      <c r="M149" s="265" t="s">
        <v>19</v>
      </c>
      <c r="N149" s="266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208</v>
      </c>
      <c r="AT149" s="225" t="s">
        <v>470</v>
      </c>
      <c r="AU149" s="225" t="s">
        <v>81</v>
      </c>
      <c r="AY149" s="18" t="s">
        <v>154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162</v>
      </c>
      <c r="BM149" s="225" t="s">
        <v>1822</v>
      </c>
    </row>
    <row r="150" s="2" customFormat="1">
      <c r="A150" s="39"/>
      <c r="B150" s="40"/>
      <c r="C150" s="41"/>
      <c r="D150" s="227" t="s">
        <v>164</v>
      </c>
      <c r="E150" s="41"/>
      <c r="F150" s="228" t="s">
        <v>1821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164</v>
      </c>
      <c r="AU150" s="18" t="s">
        <v>81</v>
      </c>
    </row>
    <row r="151" s="2" customFormat="1" ht="16.5" customHeight="1">
      <c r="A151" s="39"/>
      <c r="B151" s="40"/>
      <c r="C151" s="257" t="s">
        <v>312</v>
      </c>
      <c r="D151" s="257" t="s">
        <v>470</v>
      </c>
      <c r="E151" s="258" t="s">
        <v>1823</v>
      </c>
      <c r="F151" s="259" t="s">
        <v>1824</v>
      </c>
      <c r="G151" s="260" t="s">
        <v>275</v>
      </c>
      <c r="H151" s="261">
        <v>1</v>
      </c>
      <c r="I151" s="262"/>
      <c r="J151" s="263">
        <f>ROUND(I151*H151,2)</f>
        <v>0</v>
      </c>
      <c r="K151" s="259" t="s">
        <v>19</v>
      </c>
      <c r="L151" s="264"/>
      <c r="M151" s="265" t="s">
        <v>19</v>
      </c>
      <c r="N151" s="266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208</v>
      </c>
      <c r="AT151" s="225" t="s">
        <v>470</v>
      </c>
      <c r="AU151" s="225" t="s">
        <v>81</v>
      </c>
      <c r="AY151" s="18" t="s">
        <v>154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162</v>
      </c>
      <c r="BM151" s="225" t="s">
        <v>1825</v>
      </c>
    </row>
    <row r="152" s="2" customFormat="1">
      <c r="A152" s="39"/>
      <c r="B152" s="40"/>
      <c r="C152" s="41"/>
      <c r="D152" s="227" t="s">
        <v>164</v>
      </c>
      <c r="E152" s="41"/>
      <c r="F152" s="228" t="s">
        <v>1824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81</v>
      </c>
    </row>
    <row r="153" s="2" customFormat="1" ht="16.5" customHeight="1">
      <c r="A153" s="39"/>
      <c r="B153" s="40"/>
      <c r="C153" s="257" t="s">
        <v>318</v>
      </c>
      <c r="D153" s="257" t="s">
        <v>470</v>
      </c>
      <c r="E153" s="258" t="s">
        <v>1826</v>
      </c>
      <c r="F153" s="259" t="s">
        <v>1773</v>
      </c>
      <c r="G153" s="260" t="s">
        <v>275</v>
      </c>
      <c r="H153" s="261">
        <v>1</v>
      </c>
      <c r="I153" s="262"/>
      <c r="J153" s="263">
        <f>ROUND(I153*H153,2)</f>
        <v>0</v>
      </c>
      <c r="K153" s="259" t="s">
        <v>19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470</v>
      </c>
      <c r="AU153" s="225" t="s">
        <v>81</v>
      </c>
      <c r="AY153" s="18" t="s">
        <v>154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162</v>
      </c>
      <c r="BM153" s="225" t="s">
        <v>1827</v>
      </c>
    </row>
    <row r="154" s="2" customFormat="1">
      <c r="A154" s="39"/>
      <c r="B154" s="40"/>
      <c r="C154" s="41"/>
      <c r="D154" s="227" t="s">
        <v>164</v>
      </c>
      <c r="E154" s="41"/>
      <c r="F154" s="228" t="s">
        <v>1773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164</v>
      </c>
      <c r="AU154" s="18" t="s">
        <v>81</v>
      </c>
    </row>
    <row r="155" s="2" customFormat="1" ht="16.5" customHeight="1">
      <c r="A155" s="39"/>
      <c r="B155" s="40"/>
      <c r="C155" s="257" t="s">
        <v>324</v>
      </c>
      <c r="D155" s="257" t="s">
        <v>470</v>
      </c>
      <c r="E155" s="258" t="s">
        <v>1828</v>
      </c>
      <c r="F155" s="259" t="s">
        <v>1776</v>
      </c>
      <c r="G155" s="260" t="s">
        <v>275</v>
      </c>
      <c r="H155" s="261">
        <v>1</v>
      </c>
      <c r="I155" s="262"/>
      <c r="J155" s="263">
        <f>ROUND(I155*H155,2)</f>
        <v>0</v>
      </c>
      <c r="K155" s="259" t="s">
        <v>19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470</v>
      </c>
      <c r="AU155" s="225" t="s">
        <v>81</v>
      </c>
      <c r="AY155" s="18" t="s">
        <v>154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162</v>
      </c>
      <c r="BM155" s="225" t="s">
        <v>1829</v>
      </c>
    </row>
    <row r="156" s="2" customFormat="1">
      <c r="A156" s="39"/>
      <c r="B156" s="40"/>
      <c r="C156" s="41"/>
      <c r="D156" s="227" t="s">
        <v>164</v>
      </c>
      <c r="E156" s="41"/>
      <c r="F156" s="228" t="s">
        <v>1776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164</v>
      </c>
      <c r="AU156" s="18" t="s">
        <v>81</v>
      </c>
    </row>
    <row r="157" s="2" customFormat="1" ht="16.5" customHeight="1">
      <c r="A157" s="39"/>
      <c r="B157" s="40"/>
      <c r="C157" s="257" t="s">
        <v>330</v>
      </c>
      <c r="D157" s="257" t="s">
        <v>470</v>
      </c>
      <c r="E157" s="258" t="s">
        <v>1830</v>
      </c>
      <c r="F157" s="259" t="s">
        <v>1779</v>
      </c>
      <c r="G157" s="260" t="s">
        <v>382</v>
      </c>
      <c r="H157" s="261">
        <v>1</v>
      </c>
      <c r="I157" s="262"/>
      <c r="J157" s="263">
        <f>ROUND(I157*H157,2)</f>
        <v>0</v>
      </c>
      <c r="K157" s="259" t="s">
        <v>19</v>
      </c>
      <c r="L157" s="264"/>
      <c r="M157" s="265" t="s">
        <v>19</v>
      </c>
      <c r="N157" s="266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208</v>
      </c>
      <c r="AT157" s="225" t="s">
        <v>470</v>
      </c>
      <c r="AU157" s="225" t="s">
        <v>81</v>
      </c>
      <c r="AY157" s="18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162</v>
      </c>
      <c r="BM157" s="225" t="s">
        <v>1831</v>
      </c>
    </row>
    <row r="158" s="2" customFormat="1">
      <c r="A158" s="39"/>
      <c r="B158" s="40"/>
      <c r="C158" s="41"/>
      <c r="D158" s="227" t="s">
        <v>164</v>
      </c>
      <c r="E158" s="41"/>
      <c r="F158" s="228" t="s">
        <v>1779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81</v>
      </c>
    </row>
    <row r="159" s="2" customFormat="1" ht="16.5" customHeight="1">
      <c r="A159" s="39"/>
      <c r="B159" s="40"/>
      <c r="C159" s="257" t="s">
        <v>337</v>
      </c>
      <c r="D159" s="257" t="s">
        <v>470</v>
      </c>
      <c r="E159" s="258" t="s">
        <v>1832</v>
      </c>
      <c r="F159" s="259" t="s">
        <v>1782</v>
      </c>
      <c r="G159" s="260" t="s">
        <v>382</v>
      </c>
      <c r="H159" s="261">
        <v>1</v>
      </c>
      <c r="I159" s="262"/>
      <c r="J159" s="263">
        <f>ROUND(I159*H159,2)</f>
        <v>0</v>
      </c>
      <c r="K159" s="259" t="s">
        <v>19</v>
      </c>
      <c r="L159" s="264"/>
      <c r="M159" s="265" t="s">
        <v>19</v>
      </c>
      <c r="N159" s="266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208</v>
      </c>
      <c r="AT159" s="225" t="s">
        <v>470</v>
      </c>
      <c r="AU159" s="225" t="s">
        <v>81</v>
      </c>
      <c r="AY159" s="18" t="s">
        <v>154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162</v>
      </c>
      <c r="BM159" s="225" t="s">
        <v>1833</v>
      </c>
    </row>
    <row r="160" s="2" customFormat="1">
      <c r="A160" s="39"/>
      <c r="B160" s="40"/>
      <c r="C160" s="41"/>
      <c r="D160" s="227" t="s">
        <v>164</v>
      </c>
      <c r="E160" s="41"/>
      <c r="F160" s="228" t="s">
        <v>1782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164</v>
      </c>
      <c r="AU160" s="18" t="s">
        <v>81</v>
      </c>
    </row>
    <row r="161" s="2" customFormat="1" ht="16.5" customHeight="1">
      <c r="A161" s="39"/>
      <c r="B161" s="40"/>
      <c r="C161" s="257" t="s">
        <v>344</v>
      </c>
      <c r="D161" s="257" t="s">
        <v>470</v>
      </c>
      <c r="E161" s="258" t="s">
        <v>1834</v>
      </c>
      <c r="F161" s="259" t="s">
        <v>1785</v>
      </c>
      <c r="G161" s="260" t="s">
        <v>382</v>
      </c>
      <c r="H161" s="261">
        <v>1</v>
      </c>
      <c r="I161" s="262"/>
      <c r="J161" s="263">
        <f>ROUND(I161*H161,2)</f>
        <v>0</v>
      </c>
      <c r="K161" s="259" t="s">
        <v>19</v>
      </c>
      <c r="L161" s="264"/>
      <c r="M161" s="265" t="s">
        <v>19</v>
      </c>
      <c r="N161" s="266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208</v>
      </c>
      <c r="AT161" s="225" t="s">
        <v>470</v>
      </c>
      <c r="AU161" s="225" t="s">
        <v>81</v>
      </c>
      <c r="AY161" s="18" t="s">
        <v>154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162</v>
      </c>
      <c r="BM161" s="225" t="s">
        <v>1835</v>
      </c>
    </row>
    <row r="162" s="2" customFormat="1">
      <c r="A162" s="39"/>
      <c r="B162" s="40"/>
      <c r="C162" s="41"/>
      <c r="D162" s="227" t="s">
        <v>164</v>
      </c>
      <c r="E162" s="41"/>
      <c r="F162" s="228" t="s">
        <v>1785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164</v>
      </c>
      <c r="AU162" s="18" t="s">
        <v>81</v>
      </c>
    </row>
    <row r="163" s="12" customFormat="1" ht="22.8" customHeight="1">
      <c r="A163" s="12"/>
      <c r="B163" s="198"/>
      <c r="C163" s="199"/>
      <c r="D163" s="200" t="s">
        <v>71</v>
      </c>
      <c r="E163" s="212" t="s">
        <v>1836</v>
      </c>
      <c r="F163" s="212" t="s">
        <v>1837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SUM(P164:P171)</f>
        <v>0</v>
      </c>
      <c r="Q163" s="206"/>
      <c r="R163" s="207">
        <f>SUM(R164:R171)</f>
        <v>0</v>
      </c>
      <c r="S163" s="206"/>
      <c r="T163" s="208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79</v>
      </c>
      <c r="AY163" s="209" t="s">
        <v>154</v>
      </c>
      <c r="BK163" s="211">
        <f>SUM(BK164:BK171)</f>
        <v>0</v>
      </c>
    </row>
    <row r="164" s="2" customFormat="1" ht="37.8" customHeight="1">
      <c r="A164" s="39"/>
      <c r="B164" s="40"/>
      <c r="C164" s="257" t="s">
        <v>353</v>
      </c>
      <c r="D164" s="257" t="s">
        <v>470</v>
      </c>
      <c r="E164" s="258" t="s">
        <v>1838</v>
      </c>
      <c r="F164" s="259" t="s">
        <v>1839</v>
      </c>
      <c r="G164" s="260" t="s">
        <v>275</v>
      </c>
      <c r="H164" s="261">
        <v>24</v>
      </c>
      <c r="I164" s="262"/>
      <c r="J164" s="263">
        <f>ROUND(I164*H164,2)</f>
        <v>0</v>
      </c>
      <c r="K164" s="259" t="s">
        <v>19</v>
      </c>
      <c r="L164" s="264"/>
      <c r="M164" s="265" t="s">
        <v>19</v>
      </c>
      <c r="N164" s="266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208</v>
      </c>
      <c r="AT164" s="225" t="s">
        <v>470</v>
      </c>
      <c r="AU164" s="225" t="s">
        <v>81</v>
      </c>
      <c r="AY164" s="18" t="s">
        <v>154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162</v>
      </c>
      <c r="BM164" s="225" t="s">
        <v>1840</v>
      </c>
    </row>
    <row r="165" s="2" customFormat="1">
      <c r="A165" s="39"/>
      <c r="B165" s="40"/>
      <c r="C165" s="41"/>
      <c r="D165" s="227" t="s">
        <v>164</v>
      </c>
      <c r="E165" s="41"/>
      <c r="F165" s="228" t="s">
        <v>1839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164</v>
      </c>
      <c r="AU165" s="18" t="s">
        <v>81</v>
      </c>
    </row>
    <row r="166" s="2" customFormat="1" ht="24.15" customHeight="1">
      <c r="A166" s="39"/>
      <c r="B166" s="40"/>
      <c r="C166" s="257" t="s">
        <v>360</v>
      </c>
      <c r="D166" s="257" t="s">
        <v>470</v>
      </c>
      <c r="E166" s="258" t="s">
        <v>1841</v>
      </c>
      <c r="F166" s="259" t="s">
        <v>1842</v>
      </c>
      <c r="G166" s="260" t="s">
        <v>275</v>
      </c>
      <c r="H166" s="261">
        <v>3</v>
      </c>
      <c r="I166" s="262"/>
      <c r="J166" s="263">
        <f>ROUND(I166*H166,2)</f>
        <v>0</v>
      </c>
      <c r="K166" s="259" t="s">
        <v>19</v>
      </c>
      <c r="L166" s="264"/>
      <c r="M166" s="265" t="s">
        <v>19</v>
      </c>
      <c r="N166" s="266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208</v>
      </c>
      <c r="AT166" s="225" t="s">
        <v>470</v>
      </c>
      <c r="AU166" s="225" t="s">
        <v>81</v>
      </c>
      <c r="AY166" s="18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162</v>
      </c>
      <c r="BM166" s="225" t="s">
        <v>1843</v>
      </c>
    </row>
    <row r="167" s="2" customFormat="1">
      <c r="A167" s="39"/>
      <c r="B167" s="40"/>
      <c r="C167" s="41"/>
      <c r="D167" s="227" t="s">
        <v>164</v>
      </c>
      <c r="E167" s="41"/>
      <c r="F167" s="228" t="s">
        <v>1842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164</v>
      </c>
      <c r="AU167" s="18" t="s">
        <v>81</v>
      </c>
    </row>
    <row r="168" s="2" customFormat="1" ht="33" customHeight="1">
      <c r="A168" s="39"/>
      <c r="B168" s="40"/>
      <c r="C168" s="257" t="s">
        <v>366</v>
      </c>
      <c r="D168" s="257" t="s">
        <v>470</v>
      </c>
      <c r="E168" s="258" t="s">
        <v>1844</v>
      </c>
      <c r="F168" s="259" t="s">
        <v>1845</v>
      </c>
      <c r="G168" s="260" t="s">
        <v>275</v>
      </c>
      <c r="H168" s="261">
        <v>1</v>
      </c>
      <c r="I168" s="262"/>
      <c r="J168" s="263">
        <f>ROUND(I168*H168,2)</f>
        <v>0</v>
      </c>
      <c r="K168" s="259" t="s">
        <v>19</v>
      </c>
      <c r="L168" s="264"/>
      <c r="M168" s="265" t="s">
        <v>19</v>
      </c>
      <c r="N168" s="266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208</v>
      </c>
      <c r="AT168" s="225" t="s">
        <v>470</v>
      </c>
      <c r="AU168" s="225" t="s">
        <v>81</v>
      </c>
      <c r="AY168" s="18" t="s">
        <v>154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162</v>
      </c>
      <c r="BM168" s="225" t="s">
        <v>1846</v>
      </c>
    </row>
    <row r="169" s="2" customFormat="1">
      <c r="A169" s="39"/>
      <c r="B169" s="40"/>
      <c r="C169" s="41"/>
      <c r="D169" s="227" t="s">
        <v>164</v>
      </c>
      <c r="E169" s="41"/>
      <c r="F169" s="228" t="s">
        <v>1845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164</v>
      </c>
      <c r="AU169" s="18" t="s">
        <v>81</v>
      </c>
    </row>
    <row r="170" s="2" customFormat="1" ht="16.5" customHeight="1">
      <c r="A170" s="39"/>
      <c r="B170" s="40"/>
      <c r="C170" s="257" t="s">
        <v>373</v>
      </c>
      <c r="D170" s="257" t="s">
        <v>470</v>
      </c>
      <c r="E170" s="258" t="s">
        <v>1847</v>
      </c>
      <c r="F170" s="259" t="s">
        <v>1848</v>
      </c>
      <c r="G170" s="260" t="s">
        <v>275</v>
      </c>
      <c r="H170" s="261">
        <v>1</v>
      </c>
      <c r="I170" s="262"/>
      <c r="J170" s="263">
        <f>ROUND(I170*H170,2)</f>
        <v>0</v>
      </c>
      <c r="K170" s="259" t="s">
        <v>19</v>
      </c>
      <c r="L170" s="264"/>
      <c r="M170" s="265" t="s">
        <v>19</v>
      </c>
      <c r="N170" s="266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208</v>
      </c>
      <c r="AT170" s="225" t="s">
        <v>470</v>
      </c>
      <c r="AU170" s="225" t="s">
        <v>81</v>
      </c>
      <c r="AY170" s="18" t="s">
        <v>154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162</v>
      </c>
      <c r="BM170" s="225" t="s">
        <v>1849</v>
      </c>
    </row>
    <row r="171" s="2" customFormat="1">
      <c r="A171" s="39"/>
      <c r="B171" s="40"/>
      <c r="C171" s="41"/>
      <c r="D171" s="227" t="s">
        <v>164</v>
      </c>
      <c r="E171" s="41"/>
      <c r="F171" s="228" t="s">
        <v>1848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164</v>
      </c>
      <c r="AU171" s="18" t="s">
        <v>81</v>
      </c>
    </row>
    <row r="172" s="12" customFormat="1" ht="22.8" customHeight="1">
      <c r="A172" s="12"/>
      <c r="B172" s="198"/>
      <c r="C172" s="199"/>
      <c r="D172" s="200" t="s">
        <v>71</v>
      </c>
      <c r="E172" s="212" t="s">
        <v>1850</v>
      </c>
      <c r="F172" s="212" t="s">
        <v>1851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SUM(P173:P212)</f>
        <v>0</v>
      </c>
      <c r="Q172" s="206"/>
      <c r="R172" s="207">
        <f>SUM(R173:R212)</f>
        <v>0</v>
      </c>
      <c r="S172" s="206"/>
      <c r="T172" s="208">
        <f>SUM(T173:T212)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79</v>
      </c>
      <c r="AT172" s="210" t="s">
        <v>71</v>
      </c>
      <c r="AU172" s="210" t="s">
        <v>79</v>
      </c>
      <c r="AY172" s="209" t="s">
        <v>154</v>
      </c>
      <c r="BK172" s="211">
        <f>SUM(BK173:BK212)</f>
        <v>0</v>
      </c>
    </row>
    <row r="173" s="2" customFormat="1" ht="16.5" customHeight="1">
      <c r="A173" s="39"/>
      <c r="B173" s="40"/>
      <c r="C173" s="257" t="s">
        <v>379</v>
      </c>
      <c r="D173" s="257" t="s">
        <v>470</v>
      </c>
      <c r="E173" s="258" t="s">
        <v>1852</v>
      </c>
      <c r="F173" s="259" t="s">
        <v>1853</v>
      </c>
      <c r="G173" s="260" t="s">
        <v>275</v>
      </c>
      <c r="H173" s="261">
        <v>1</v>
      </c>
      <c r="I173" s="262"/>
      <c r="J173" s="263">
        <f>ROUND(I173*H173,2)</f>
        <v>0</v>
      </c>
      <c r="K173" s="259" t="s">
        <v>19</v>
      </c>
      <c r="L173" s="264"/>
      <c r="M173" s="265" t="s">
        <v>19</v>
      </c>
      <c r="N173" s="266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208</v>
      </c>
      <c r="AT173" s="225" t="s">
        <v>470</v>
      </c>
      <c r="AU173" s="225" t="s">
        <v>81</v>
      </c>
      <c r="AY173" s="18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162</v>
      </c>
      <c r="BM173" s="225" t="s">
        <v>1854</v>
      </c>
    </row>
    <row r="174" s="2" customFormat="1">
      <c r="A174" s="39"/>
      <c r="B174" s="40"/>
      <c r="C174" s="41"/>
      <c r="D174" s="227" t="s">
        <v>164</v>
      </c>
      <c r="E174" s="41"/>
      <c r="F174" s="228" t="s">
        <v>1853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164</v>
      </c>
      <c r="AU174" s="18" t="s">
        <v>81</v>
      </c>
    </row>
    <row r="175" s="2" customFormat="1" ht="16.5" customHeight="1">
      <c r="A175" s="39"/>
      <c r="B175" s="40"/>
      <c r="C175" s="257" t="s">
        <v>386</v>
      </c>
      <c r="D175" s="257" t="s">
        <v>470</v>
      </c>
      <c r="E175" s="258" t="s">
        <v>1855</v>
      </c>
      <c r="F175" s="259" t="s">
        <v>1856</v>
      </c>
      <c r="G175" s="260" t="s">
        <v>275</v>
      </c>
      <c r="H175" s="261">
        <v>2</v>
      </c>
      <c r="I175" s="262"/>
      <c r="J175" s="263">
        <f>ROUND(I175*H175,2)</f>
        <v>0</v>
      </c>
      <c r="K175" s="259" t="s">
        <v>19</v>
      </c>
      <c r="L175" s="264"/>
      <c r="M175" s="265" t="s">
        <v>19</v>
      </c>
      <c r="N175" s="266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208</v>
      </c>
      <c r="AT175" s="225" t="s">
        <v>470</v>
      </c>
      <c r="AU175" s="225" t="s">
        <v>81</v>
      </c>
      <c r="AY175" s="18" t="s">
        <v>154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162</v>
      </c>
      <c r="BM175" s="225" t="s">
        <v>1857</v>
      </c>
    </row>
    <row r="176" s="2" customFormat="1">
      <c r="A176" s="39"/>
      <c r="B176" s="40"/>
      <c r="C176" s="41"/>
      <c r="D176" s="227" t="s">
        <v>164</v>
      </c>
      <c r="E176" s="41"/>
      <c r="F176" s="228" t="s">
        <v>1856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164</v>
      </c>
      <c r="AU176" s="18" t="s">
        <v>81</v>
      </c>
    </row>
    <row r="177" s="2" customFormat="1" ht="16.5" customHeight="1">
      <c r="A177" s="39"/>
      <c r="B177" s="40"/>
      <c r="C177" s="257" t="s">
        <v>396</v>
      </c>
      <c r="D177" s="257" t="s">
        <v>470</v>
      </c>
      <c r="E177" s="258" t="s">
        <v>1858</v>
      </c>
      <c r="F177" s="259" t="s">
        <v>1859</v>
      </c>
      <c r="G177" s="260" t="s">
        <v>275</v>
      </c>
      <c r="H177" s="261">
        <v>4</v>
      </c>
      <c r="I177" s="262"/>
      <c r="J177" s="263">
        <f>ROUND(I177*H177,2)</f>
        <v>0</v>
      </c>
      <c r="K177" s="259" t="s">
        <v>19</v>
      </c>
      <c r="L177" s="264"/>
      <c r="M177" s="265" t="s">
        <v>19</v>
      </c>
      <c r="N177" s="266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208</v>
      </c>
      <c r="AT177" s="225" t="s">
        <v>470</v>
      </c>
      <c r="AU177" s="225" t="s">
        <v>81</v>
      </c>
      <c r="AY177" s="18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162</v>
      </c>
      <c r="BM177" s="225" t="s">
        <v>1860</v>
      </c>
    </row>
    <row r="178" s="2" customFormat="1">
      <c r="A178" s="39"/>
      <c r="B178" s="40"/>
      <c r="C178" s="41"/>
      <c r="D178" s="227" t="s">
        <v>164</v>
      </c>
      <c r="E178" s="41"/>
      <c r="F178" s="228" t="s">
        <v>1859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164</v>
      </c>
      <c r="AU178" s="18" t="s">
        <v>81</v>
      </c>
    </row>
    <row r="179" s="2" customFormat="1" ht="16.5" customHeight="1">
      <c r="A179" s="39"/>
      <c r="B179" s="40"/>
      <c r="C179" s="257" t="s">
        <v>403</v>
      </c>
      <c r="D179" s="257" t="s">
        <v>470</v>
      </c>
      <c r="E179" s="258" t="s">
        <v>1861</v>
      </c>
      <c r="F179" s="259" t="s">
        <v>1862</v>
      </c>
      <c r="G179" s="260" t="s">
        <v>275</v>
      </c>
      <c r="H179" s="261">
        <v>1</v>
      </c>
      <c r="I179" s="262"/>
      <c r="J179" s="263">
        <f>ROUND(I179*H179,2)</f>
        <v>0</v>
      </c>
      <c r="K179" s="259" t="s">
        <v>19</v>
      </c>
      <c r="L179" s="264"/>
      <c r="M179" s="265" t="s">
        <v>19</v>
      </c>
      <c r="N179" s="266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208</v>
      </c>
      <c r="AT179" s="225" t="s">
        <v>470</v>
      </c>
      <c r="AU179" s="225" t="s">
        <v>81</v>
      </c>
      <c r="AY179" s="18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162</v>
      </c>
      <c r="BM179" s="225" t="s">
        <v>1863</v>
      </c>
    </row>
    <row r="180" s="2" customFormat="1">
      <c r="A180" s="39"/>
      <c r="B180" s="40"/>
      <c r="C180" s="41"/>
      <c r="D180" s="227" t="s">
        <v>164</v>
      </c>
      <c r="E180" s="41"/>
      <c r="F180" s="228" t="s">
        <v>1862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164</v>
      </c>
      <c r="AU180" s="18" t="s">
        <v>81</v>
      </c>
    </row>
    <row r="181" s="2" customFormat="1" ht="16.5" customHeight="1">
      <c r="A181" s="39"/>
      <c r="B181" s="40"/>
      <c r="C181" s="257" t="s">
        <v>409</v>
      </c>
      <c r="D181" s="257" t="s">
        <v>470</v>
      </c>
      <c r="E181" s="258" t="s">
        <v>1864</v>
      </c>
      <c r="F181" s="259" t="s">
        <v>1865</v>
      </c>
      <c r="G181" s="260" t="s">
        <v>275</v>
      </c>
      <c r="H181" s="261">
        <v>1</v>
      </c>
      <c r="I181" s="262"/>
      <c r="J181" s="263">
        <f>ROUND(I181*H181,2)</f>
        <v>0</v>
      </c>
      <c r="K181" s="259" t="s">
        <v>19</v>
      </c>
      <c r="L181" s="264"/>
      <c r="M181" s="265" t="s">
        <v>19</v>
      </c>
      <c r="N181" s="266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208</v>
      </c>
      <c r="AT181" s="225" t="s">
        <v>470</v>
      </c>
      <c r="AU181" s="225" t="s">
        <v>81</v>
      </c>
      <c r="AY181" s="18" t="s">
        <v>154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162</v>
      </c>
      <c r="BM181" s="225" t="s">
        <v>1866</v>
      </c>
    </row>
    <row r="182" s="2" customFormat="1">
      <c r="A182" s="39"/>
      <c r="B182" s="40"/>
      <c r="C182" s="41"/>
      <c r="D182" s="227" t="s">
        <v>164</v>
      </c>
      <c r="E182" s="41"/>
      <c r="F182" s="228" t="s">
        <v>1865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164</v>
      </c>
      <c r="AU182" s="18" t="s">
        <v>81</v>
      </c>
    </row>
    <row r="183" s="2" customFormat="1" ht="16.5" customHeight="1">
      <c r="A183" s="39"/>
      <c r="B183" s="40"/>
      <c r="C183" s="257" t="s">
        <v>415</v>
      </c>
      <c r="D183" s="257" t="s">
        <v>470</v>
      </c>
      <c r="E183" s="258" t="s">
        <v>1867</v>
      </c>
      <c r="F183" s="259" t="s">
        <v>1868</v>
      </c>
      <c r="G183" s="260" t="s">
        <v>275</v>
      </c>
      <c r="H183" s="261">
        <v>8</v>
      </c>
      <c r="I183" s="262"/>
      <c r="J183" s="263">
        <f>ROUND(I183*H183,2)</f>
        <v>0</v>
      </c>
      <c r="K183" s="259" t="s">
        <v>19</v>
      </c>
      <c r="L183" s="264"/>
      <c r="M183" s="265" t="s">
        <v>19</v>
      </c>
      <c r="N183" s="266" t="s">
        <v>43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208</v>
      </c>
      <c r="AT183" s="225" t="s">
        <v>470</v>
      </c>
      <c r="AU183" s="225" t="s">
        <v>81</v>
      </c>
      <c r="AY183" s="18" t="s">
        <v>154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162</v>
      </c>
      <c r="BM183" s="225" t="s">
        <v>1869</v>
      </c>
    </row>
    <row r="184" s="2" customFormat="1">
      <c r="A184" s="39"/>
      <c r="B184" s="40"/>
      <c r="C184" s="41"/>
      <c r="D184" s="227" t="s">
        <v>164</v>
      </c>
      <c r="E184" s="41"/>
      <c r="F184" s="228" t="s">
        <v>1868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164</v>
      </c>
      <c r="AU184" s="18" t="s">
        <v>81</v>
      </c>
    </row>
    <row r="185" s="2" customFormat="1" ht="24.15" customHeight="1">
      <c r="A185" s="39"/>
      <c r="B185" s="40"/>
      <c r="C185" s="257" t="s">
        <v>421</v>
      </c>
      <c r="D185" s="257" t="s">
        <v>470</v>
      </c>
      <c r="E185" s="258" t="s">
        <v>1870</v>
      </c>
      <c r="F185" s="259" t="s">
        <v>1871</v>
      </c>
      <c r="G185" s="260" t="s">
        <v>275</v>
      </c>
      <c r="H185" s="261">
        <v>1</v>
      </c>
      <c r="I185" s="262"/>
      <c r="J185" s="263">
        <f>ROUND(I185*H185,2)</f>
        <v>0</v>
      </c>
      <c r="K185" s="259" t="s">
        <v>19</v>
      </c>
      <c r="L185" s="264"/>
      <c r="M185" s="265" t="s">
        <v>19</v>
      </c>
      <c r="N185" s="266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208</v>
      </c>
      <c r="AT185" s="225" t="s">
        <v>470</v>
      </c>
      <c r="AU185" s="225" t="s">
        <v>81</v>
      </c>
      <c r="AY185" s="18" t="s">
        <v>154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162</v>
      </c>
      <c r="BM185" s="225" t="s">
        <v>1872</v>
      </c>
    </row>
    <row r="186" s="2" customFormat="1">
      <c r="A186" s="39"/>
      <c r="B186" s="40"/>
      <c r="C186" s="41"/>
      <c r="D186" s="227" t="s">
        <v>164</v>
      </c>
      <c r="E186" s="41"/>
      <c r="F186" s="228" t="s">
        <v>1871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164</v>
      </c>
      <c r="AU186" s="18" t="s">
        <v>81</v>
      </c>
    </row>
    <row r="187" s="2" customFormat="1" ht="24.15" customHeight="1">
      <c r="A187" s="39"/>
      <c r="B187" s="40"/>
      <c r="C187" s="257" t="s">
        <v>428</v>
      </c>
      <c r="D187" s="257" t="s">
        <v>470</v>
      </c>
      <c r="E187" s="258" t="s">
        <v>1873</v>
      </c>
      <c r="F187" s="259" t="s">
        <v>1874</v>
      </c>
      <c r="G187" s="260" t="s">
        <v>275</v>
      </c>
      <c r="H187" s="261">
        <v>1</v>
      </c>
      <c r="I187" s="262"/>
      <c r="J187" s="263">
        <f>ROUND(I187*H187,2)</f>
        <v>0</v>
      </c>
      <c r="K187" s="259" t="s">
        <v>19</v>
      </c>
      <c r="L187" s="264"/>
      <c r="M187" s="265" t="s">
        <v>19</v>
      </c>
      <c r="N187" s="266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208</v>
      </c>
      <c r="AT187" s="225" t="s">
        <v>470</v>
      </c>
      <c r="AU187" s="225" t="s">
        <v>81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162</v>
      </c>
      <c r="BM187" s="225" t="s">
        <v>1875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1874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81</v>
      </c>
    </row>
    <row r="189" s="2" customFormat="1" ht="16.5" customHeight="1">
      <c r="A189" s="39"/>
      <c r="B189" s="40"/>
      <c r="C189" s="257" t="s">
        <v>435</v>
      </c>
      <c r="D189" s="257" t="s">
        <v>470</v>
      </c>
      <c r="E189" s="258" t="s">
        <v>1876</v>
      </c>
      <c r="F189" s="259" t="s">
        <v>1877</v>
      </c>
      <c r="G189" s="260" t="s">
        <v>275</v>
      </c>
      <c r="H189" s="261">
        <v>2</v>
      </c>
      <c r="I189" s="262"/>
      <c r="J189" s="263">
        <f>ROUND(I189*H189,2)</f>
        <v>0</v>
      </c>
      <c r="K189" s="259" t="s">
        <v>19</v>
      </c>
      <c r="L189" s="264"/>
      <c r="M189" s="265" t="s">
        <v>19</v>
      </c>
      <c r="N189" s="266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208</v>
      </c>
      <c r="AT189" s="225" t="s">
        <v>470</v>
      </c>
      <c r="AU189" s="225" t="s">
        <v>81</v>
      </c>
      <c r="AY189" s="18" t="s">
        <v>154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162</v>
      </c>
      <c r="BM189" s="225" t="s">
        <v>1878</v>
      </c>
    </row>
    <row r="190" s="2" customFormat="1">
      <c r="A190" s="39"/>
      <c r="B190" s="40"/>
      <c r="C190" s="41"/>
      <c r="D190" s="227" t="s">
        <v>164</v>
      </c>
      <c r="E190" s="41"/>
      <c r="F190" s="228" t="s">
        <v>1877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164</v>
      </c>
      <c r="AU190" s="18" t="s">
        <v>81</v>
      </c>
    </row>
    <row r="191" s="2" customFormat="1" ht="16.5" customHeight="1">
      <c r="A191" s="39"/>
      <c r="B191" s="40"/>
      <c r="C191" s="257" t="s">
        <v>441</v>
      </c>
      <c r="D191" s="257" t="s">
        <v>470</v>
      </c>
      <c r="E191" s="258" t="s">
        <v>1879</v>
      </c>
      <c r="F191" s="259" t="s">
        <v>1880</v>
      </c>
      <c r="G191" s="260" t="s">
        <v>275</v>
      </c>
      <c r="H191" s="261">
        <v>1</v>
      </c>
      <c r="I191" s="262"/>
      <c r="J191" s="263">
        <f>ROUND(I191*H191,2)</f>
        <v>0</v>
      </c>
      <c r="K191" s="259" t="s">
        <v>19</v>
      </c>
      <c r="L191" s="264"/>
      <c r="M191" s="265" t="s">
        <v>19</v>
      </c>
      <c r="N191" s="266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208</v>
      </c>
      <c r="AT191" s="225" t="s">
        <v>470</v>
      </c>
      <c r="AU191" s="225" t="s">
        <v>81</v>
      </c>
      <c r="AY191" s="18" t="s">
        <v>154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162</v>
      </c>
      <c r="BM191" s="225" t="s">
        <v>1881</v>
      </c>
    </row>
    <row r="192" s="2" customFormat="1">
      <c r="A192" s="39"/>
      <c r="B192" s="40"/>
      <c r="C192" s="41"/>
      <c r="D192" s="227" t="s">
        <v>164</v>
      </c>
      <c r="E192" s="41"/>
      <c r="F192" s="228" t="s">
        <v>1880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164</v>
      </c>
      <c r="AU192" s="18" t="s">
        <v>81</v>
      </c>
    </row>
    <row r="193" s="2" customFormat="1" ht="33" customHeight="1">
      <c r="A193" s="39"/>
      <c r="B193" s="40"/>
      <c r="C193" s="257" t="s">
        <v>449</v>
      </c>
      <c r="D193" s="257" t="s">
        <v>470</v>
      </c>
      <c r="E193" s="258" t="s">
        <v>1882</v>
      </c>
      <c r="F193" s="259" t="s">
        <v>1883</v>
      </c>
      <c r="G193" s="260" t="s">
        <v>275</v>
      </c>
      <c r="H193" s="261">
        <v>1</v>
      </c>
      <c r="I193" s="262"/>
      <c r="J193" s="263">
        <f>ROUND(I193*H193,2)</f>
        <v>0</v>
      </c>
      <c r="K193" s="259" t="s">
        <v>19</v>
      </c>
      <c r="L193" s="264"/>
      <c r="M193" s="265" t="s">
        <v>19</v>
      </c>
      <c r="N193" s="266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208</v>
      </c>
      <c r="AT193" s="225" t="s">
        <v>470</v>
      </c>
      <c r="AU193" s="225" t="s">
        <v>81</v>
      </c>
      <c r="AY193" s="18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162</v>
      </c>
      <c r="BM193" s="225" t="s">
        <v>1884</v>
      </c>
    </row>
    <row r="194" s="2" customFormat="1">
      <c r="A194" s="39"/>
      <c r="B194" s="40"/>
      <c r="C194" s="41"/>
      <c r="D194" s="227" t="s">
        <v>164</v>
      </c>
      <c r="E194" s="41"/>
      <c r="F194" s="228" t="s">
        <v>1883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81</v>
      </c>
    </row>
    <row r="195" s="2" customFormat="1" ht="16.5" customHeight="1">
      <c r="A195" s="39"/>
      <c r="B195" s="40"/>
      <c r="C195" s="257" t="s">
        <v>457</v>
      </c>
      <c r="D195" s="257" t="s">
        <v>470</v>
      </c>
      <c r="E195" s="258" t="s">
        <v>1885</v>
      </c>
      <c r="F195" s="259" t="s">
        <v>1886</v>
      </c>
      <c r="G195" s="260" t="s">
        <v>275</v>
      </c>
      <c r="H195" s="261">
        <v>30</v>
      </c>
      <c r="I195" s="262"/>
      <c r="J195" s="263">
        <f>ROUND(I195*H195,2)</f>
        <v>0</v>
      </c>
      <c r="K195" s="259" t="s">
        <v>19</v>
      </c>
      <c r="L195" s="264"/>
      <c r="M195" s="265" t="s">
        <v>19</v>
      </c>
      <c r="N195" s="266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208</v>
      </c>
      <c r="AT195" s="225" t="s">
        <v>470</v>
      </c>
      <c r="AU195" s="225" t="s">
        <v>81</v>
      </c>
      <c r="AY195" s="18" t="s">
        <v>154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162</v>
      </c>
      <c r="BM195" s="225" t="s">
        <v>1887</v>
      </c>
    </row>
    <row r="196" s="2" customFormat="1">
      <c r="A196" s="39"/>
      <c r="B196" s="40"/>
      <c r="C196" s="41"/>
      <c r="D196" s="227" t="s">
        <v>164</v>
      </c>
      <c r="E196" s="41"/>
      <c r="F196" s="228" t="s">
        <v>1886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164</v>
      </c>
      <c r="AU196" s="18" t="s">
        <v>81</v>
      </c>
    </row>
    <row r="197" s="2" customFormat="1" ht="16.5" customHeight="1">
      <c r="A197" s="39"/>
      <c r="B197" s="40"/>
      <c r="C197" s="257" t="s">
        <v>463</v>
      </c>
      <c r="D197" s="257" t="s">
        <v>470</v>
      </c>
      <c r="E197" s="258" t="s">
        <v>1888</v>
      </c>
      <c r="F197" s="259" t="s">
        <v>1889</v>
      </c>
      <c r="G197" s="260" t="s">
        <v>275</v>
      </c>
      <c r="H197" s="261">
        <v>1</v>
      </c>
      <c r="I197" s="262"/>
      <c r="J197" s="263">
        <f>ROUND(I197*H197,2)</f>
        <v>0</v>
      </c>
      <c r="K197" s="259" t="s">
        <v>19</v>
      </c>
      <c r="L197" s="264"/>
      <c r="M197" s="265" t="s">
        <v>19</v>
      </c>
      <c r="N197" s="266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208</v>
      </c>
      <c r="AT197" s="225" t="s">
        <v>470</v>
      </c>
      <c r="AU197" s="225" t="s">
        <v>81</v>
      </c>
      <c r="AY197" s="18" t="s">
        <v>154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162</v>
      </c>
      <c r="BM197" s="225" t="s">
        <v>1890</v>
      </c>
    </row>
    <row r="198" s="2" customFormat="1">
      <c r="A198" s="39"/>
      <c r="B198" s="40"/>
      <c r="C198" s="41"/>
      <c r="D198" s="227" t="s">
        <v>164</v>
      </c>
      <c r="E198" s="41"/>
      <c r="F198" s="228" t="s">
        <v>1889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164</v>
      </c>
      <c r="AU198" s="18" t="s">
        <v>81</v>
      </c>
    </row>
    <row r="199" s="2" customFormat="1" ht="16.5" customHeight="1">
      <c r="A199" s="39"/>
      <c r="B199" s="40"/>
      <c r="C199" s="257" t="s">
        <v>469</v>
      </c>
      <c r="D199" s="257" t="s">
        <v>470</v>
      </c>
      <c r="E199" s="258" t="s">
        <v>1891</v>
      </c>
      <c r="F199" s="259" t="s">
        <v>1892</v>
      </c>
      <c r="G199" s="260" t="s">
        <v>275</v>
      </c>
      <c r="H199" s="261">
        <v>10</v>
      </c>
      <c r="I199" s="262"/>
      <c r="J199" s="263">
        <f>ROUND(I199*H199,2)</f>
        <v>0</v>
      </c>
      <c r="K199" s="259" t="s">
        <v>19</v>
      </c>
      <c r="L199" s="264"/>
      <c r="M199" s="265" t="s">
        <v>19</v>
      </c>
      <c r="N199" s="266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208</v>
      </c>
      <c r="AT199" s="225" t="s">
        <v>470</v>
      </c>
      <c r="AU199" s="225" t="s">
        <v>81</v>
      </c>
      <c r="AY199" s="18" t="s">
        <v>154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79</v>
      </c>
      <c r="BK199" s="226">
        <f>ROUND(I199*H199,2)</f>
        <v>0</v>
      </c>
      <c r="BL199" s="18" t="s">
        <v>162</v>
      </c>
      <c r="BM199" s="225" t="s">
        <v>1893</v>
      </c>
    </row>
    <row r="200" s="2" customFormat="1">
      <c r="A200" s="39"/>
      <c r="B200" s="40"/>
      <c r="C200" s="41"/>
      <c r="D200" s="227" t="s">
        <v>164</v>
      </c>
      <c r="E200" s="41"/>
      <c r="F200" s="228" t="s">
        <v>1892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164</v>
      </c>
      <c r="AU200" s="18" t="s">
        <v>81</v>
      </c>
    </row>
    <row r="201" s="2" customFormat="1" ht="16.5" customHeight="1">
      <c r="A201" s="39"/>
      <c r="B201" s="40"/>
      <c r="C201" s="257" t="s">
        <v>476</v>
      </c>
      <c r="D201" s="257" t="s">
        <v>470</v>
      </c>
      <c r="E201" s="258" t="s">
        <v>1894</v>
      </c>
      <c r="F201" s="259" t="s">
        <v>1895</v>
      </c>
      <c r="G201" s="260" t="s">
        <v>275</v>
      </c>
      <c r="H201" s="261">
        <v>5</v>
      </c>
      <c r="I201" s="262"/>
      <c r="J201" s="263">
        <f>ROUND(I201*H201,2)</f>
        <v>0</v>
      </c>
      <c r="K201" s="259" t="s">
        <v>19</v>
      </c>
      <c r="L201" s="264"/>
      <c r="M201" s="265" t="s">
        <v>19</v>
      </c>
      <c r="N201" s="266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208</v>
      </c>
      <c r="AT201" s="225" t="s">
        <v>470</v>
      </c>
      <c r="AU201" s="225" t="s">
        <v>81</v>
      </c>
      <c r="AY201" s="18" t="s">
        <v>154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162</v>
      </c>
      <c r="BM201" s="225" t="s">
        <v>1896</v>
      </c>
    </row>
    <row r="202" s="2" customFormat="1">
      <c r="A202" s="39"/>
      <c r="B202" s="40"/>
      <c r="C202" s="41"/>
      <c r="D202" s="227" t="s">
        <v>164</v>
      </c>
      <c r="E202" s="41"/>
      <c r="F202" s="228" t="s">
        <v>1895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164</v>
      </c>
      <c r="AU202" s="18" t="s">
        <v>81</v>
      </c>
    </row>
    <row r="203" s="2" customFormat="1" ht="24.15" customHeight="1">
      <c r="A203" s="39"/>
      <c r="B203" s="40"/>
      <c r="C203" s="257" t="s">
        <v>482</v>
      </c>
      <c r="D203" s="257" t="s">
        <v>470</v>
      </c>
      <c r="E203" s="258" t="s">
        <v>1897</v>
      </c>
      <c r="F203" s="259" t="s">
        <v>1898</v>
      </c>
      <c r="G203" s="260" t="s">
        <v>265</v>
      </c>
      <c r="H203" s="261">
        <v>60</v>
      </c>
      <c r="I203" s="262"/>
      <c r="J203" s="263">
        <f>ROUND(I203*H203,2)</f>
        <v>0</v>
      </c>
      <c r="K203" s="259" t="s">
        <v>19</v>
      </c>
      <c r="L203" s="264"/>
      <c r="M203" s="265" t="s">
        <v>19</v>
      </c>
      <c r="N203" s="266" t="s">
        <v>43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208</v>
      </c>
      <c r="AT203" s="225" t="s">
        <v>470</v>
      </c>
      <c r="AU203" s="225" t="s">
        <v>81</v>
      </c>
      <c r="AY203" s="18" t="s">
        <v>154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162</v>
      </c>
      <c r="BM203" s="225" t="s">
        <v>1899</v>
      </c>
    </row>
    <row r="204" s="2" customFormat="1">
      <c r="A204" s="39"/>
      <c r="B204" s="40"/>
      <c r="C204" s="41"/>
      <c r="D204" s="227" t="s">
        <v>164</v>
      </c>
      <c r="E204" s="41"/>
      <c r="F204" s="228" t="s">
        <v>1898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164</v>
      </c>
      <c r="AU204" s="18" t="s">
        <v>81</v>
      </c>
    </row>
    <row r="205" s="2" customFormat="1" ht="21.75" customHeight="1">
      <c r="A205" s="39"/>
      <c r="B205" s="40"/>
      <c r="C205" s="257" t="s">
        <v>489</v>
      </c>
      <c r="D205" s="257" t="s">
        <v>470</v>
      </c>
      <c r="E205" s="258" t="s">
        <v>1900</v>
      </c>
      <c r="F205" s="259" t="s">
        <v>1901</v>
      </c>
      <c r="G205" s="260" t="s">
        <v>275</v>
      </c>
      <c r="H205" s="261">
        <v>20</v>
      </c>
      <c r="I205" s="262"/>
      <c r="J205" s="263">
        <f>ROUND(I205*H205,2)</f>
        <v>0</v>
      </c>
      <c r="K205" s="259" t="s">
        <v>19</v>
      </c>
      <c r="L205" s="264"/>
      <c r="M205" s="265" t="s">
        <v>19</v>
      </c>
      <c r="N205" s="266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208</v>
      </c>
      <c r="AT205" s="225" t="s">
        <v>470</v>
      </c>
      <c r="AU205" s="225" t="s">
        <v>81</v>
      </c>
      <c r="AY205" s="18" t="s">
        <v>154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162</v>
      </c>
      <c r="BM205" s="225" t="s">
        <v>1902</v>
      </c>
    </row>
    <row r="206" s="2" customFormat="1">
      <c r="A206" s="39"/>
      <c r="B206" s="40"/>
      <c r="C206" s="41"/>
      <c r="D206" s="227" t="s">
        <v>164</v>
      </c>
      <c r="E206" s="41"/>
      <c r="F206" s="228" t="s">
        <v>1901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164</v>
      </c>
      <c r="AU206" s="18" t="s">
        <v>81</v>
      </c>
    </row>
    <row r="207" s="2" customFormat="1" ht="24.15" customHeight="1">
      <c r="A207" s="39"/>
      <c r="B207" s="40"/>
      <c r="C207" s="257" t="s">
        <v>496</v>
      </c>
      <c r="D207" s="257" t="s">
        <v>470</v>
      </c>
      <c r="E207" s="258" t="s">
        <v>1903</v>
      </c>
      <c r="F207" s="259" t="s">
        <v>1904</v>
      </c>
      <c r="G207" s="260" t="s">
        <v>265</v>
      </c>
      <c r="H207" s="261">
        <v>35</v>
      </c>
      <c r="I207" s="262"/>
      <c r="J207" s="263">
        <f>ROUND(I207*H207,2)</f>
        <v>0</v>
      </c>
      <c r="K207" s="259" t="s">
        <v>19</v>
      </c>
      <c r="L207" s="264"/>
      <c r="M207" s="265" t="s">
        <v>19</v>
      </c>
      <c r="N207" s="266" t="s">
        <v>43</v>
      </c>
      <c r="O207" s="85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5" t="s">
        <v>208</v>
      </c>
      <c r="AT207" s="225" t="s">
        <v>470</v>
      </c>
      <c r="AU207" s="225" t="s">
        <v>81</v>
      </c>
      <c r="AY207" s="18" t="s">
        <v>154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79</v>
      </c>
      <c r="BK207" s="226">
        <f>ROUND(I207*H207,2)</f>
        <v>0</v>
      </c>
      <c r="BL207" s="18" t="s">
        <v>162</v>
      </c>
      <c r="BM207" s="225" t="s">
        <v>1905</v>
      </c>
    </row>
    <row r="208" s="2" customFormat="1">
      <c r="A208" s="39"/>
      <c r="B208" s="40"/>
      <c r="C208" s="41"/>
      <c r="D208" s="227" t="s">
        <v>164</v>
      </c>
      <c r="E208" s="41"/>
      <c r="F208" s="228" t="s">
        <v>1904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164</v>
      </c>
      <c r="AU208" s="18" t="s">
        <v>81</v>
      </c>
    </row>
    <row r="209" s="2" customFormat="1" ht="16.5" customHeight="1">
      <c r="A209" s="39"/>
      <c r="B209" s="40"/>
      <c r="C209" s="257" t="s">
        <v>502</v>
      </c>
      <c r="D209" s="257" t="s">
        <v>470</v>
      </c>
      <c r="E209" s="258" t="s">
        <v>1906</v>
      </c>
      <c r="F209" s="259" t="s">
        <v>1907</v>
      </c>
      <c r="G209" s="260" t="s">
        <v>275</v>
      </c>
      <c r="H209" s="261">
        <v>1</v>
      </c>
      <c r="I209" s="262"/>
      <c r="J209" s="263">
        <f>ROUND(I209*H209,2)</f>
        <v>0</v>
      </c>
      <c r="K209" s="259" t="s">
        <v>19</v>
      </c>
      <c r="L209" s="264"/>
      <c r="M209" s="265" t="s">
        <v>19</v>
      </c>
      <c r="N209" s="266" t="s">
        <v>43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208</v>
      </c>
      <c r="AT209" s="225" t="s">
        <v>470</v>
      </c>
      <c r="AU209" s="225" t="s">
        <v>81</v>
      </c>
      <c r="AY209" s="18" t="s">
        <v>154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79</v>
      </c>
      <c r="BK209" s="226">
        <f>ROUND(I209*H209,2)</f>
        <v>0</v>
      </c>
      <c r="BL209" s="18" t="s">
        <v>162</v>
      </c>
      <c r="BM209" s="225" t="s">
        <v>1908</v>
      </c>
    </row>
    <row r="210" s="2" customFormat="1">
      <c r="A210" s="39"/>
      <c r="B210" s="40"/>
      <c r="C210" s="41"/>
      <c r="D210" s="227" t="s">
        <v>164</v>
      </c>
      <c r="E210" s="41"/>
      <c r="F210" s="228" t="s">
        <v>1907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164</v>
      </c>
      <c r="AU210" s="18" t="s">
        <v>81</v>
      </c>
    </row>
    <row r="211" s="2" customFormat="1" ht="24.15" customHeight="1">
      <c r="A211" s="39"/>
      <c r="B211" s="40"/>
      <c r="C211" s="257" t="s">
        <v>508</v>
      </c>
      <c r="D211" s="257" t="s">
        <v>470</v>
      </c>
      <c r="E211" s="258" t="s">
        <v>1909</v>
      </c>
      <c r="F211" s="259" t="s">
        <v>1910</v>
      </c>
      <c r="G211" s="260" t="s">
        <v>265</v>
      </c>
      <c r="H211" s="261">
        <v>80</v>
      </c>
      <c r="I211" s="262"/>
      <c r="J211" s="263">
        <f>ROUND(I211*H211,2)</f>
        <v>0</v>
      </c>
      <c r="K211" s="259" t="s">
        <v>19</v>
      </c>
      <c r="L211" s="264"/>
      <c r="M211" s="265" t="s">
        <v>19</v>
      </c>
      <c r="N211" s="266" t="s">
        <v>43</v>
      </c>
      <c r="O211" s="85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208</v>
      </c>
      <c r="AT211" s="225" t="s">
        <v>470</v>
      </c>
      <c r="AU211" s="225" t="s">
        <v>81</v>
      </c>
      <c r="AY211" s="18" t="s">
        <v>154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79</v>
      </c>
      <c r="BK211" s="226">
        <f>ROUND(I211*H211,2)</f>
        <v>0</v>
      </c>
      <c r="BL211" s="18" t="s">
        <v>162</v>
      </c>
      <c r="BM211" s="225" t="s">
        <v>1911</v>
      </c>
    </row>
    <row r="212" s="2" customFormat="1">
      <c r="A212" s="39"/>
      <c r="B212" s="40"/>
      <c r="C212" s="41"/>
      <c r="D212" s="227" t="s">
        <v>164</v>
      </c>
      <c r="E212" s="41"/>
      <c r="F212" s="228" t="s">
        <v>1910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164</v>
      </c>
      <c r="AU212" s="18" t="s">
        <v>81</v>
      </c>
    </row>
    <row r="213" s="12" customFormat="1" ht="25.92" customHeight="1">
      <c r="A213" s="12"/>
      <c r="B213" s="198"/>
      <c r="C213" s="199"/>
      <c r="D213" s="200" t="s">
        <v>71</v>
      </c>
      <c r="E213" s="201" t="s">
        <v>1912</v>
      </c>
      <c r="F213" s="201" t="s">
        <v>1913</v>
      </c>
      <c r="G213" s="199"/>
      <c r="H213" s="199"/>
      <c r="I213" s="202"/>
      <c r="J213" s="203">
        <f>BK213</f>
        <v>0</v>
      </c>
      <c r="K213" s="199"/>
      <c r="L213" s="204"/>
      <c r="M213" s="205"/>
      <c r="N213" s="206"/>
      <c r="O213" s="206"/>
      <c r="P213" s="207">
        <f>SUM(P214:P233)</f>
        <v>0</v>
      </c>
      <c r="Q213" s="206"/>
      <c r="R213" s="207">
        <f>SUM(R214:R233)</f>
        <v>0</v>
      </c>
      <c r="S213" s="206"/>
      <c r="T213" s="208">
        <f>SUM(T214:T233)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79</v>
      </c>
      <c r="AT213" s="210" t="s">
        <v>71</v>
      </c>
      <c r="AU213" s="210" t="s">
        <v>72</v>
      </c>
      <c r="AY213" s="209" t="s">
        <v>154</v>
      </c>
      <c r="BK213" s="211">
        <f>SUM(BK214:BK233)</f>
        <v>0</v>
      </c>
    </row>
    <row r="214" s="2" customFormat="1" ht="16.5" customHeight="1">
      <c r="A214" s="39"/>
      <c r="B214" s="40"/>
      <c r="C214" s="257" t="s">
        <v>514</v>
      </c>
      <c r="D214" s="257" t="s">
        <v>470</v>
      </c>
      <c r="E214" s="258" t="s">
        <v>1914</v>
      </c>
      <c r="F214" s="259" t="s">
        <v>1915</v>
      </c>
      <c r="G214" s="260" t="s">
        <v>265</v>
      </c>
      <c r="H214" s="261">
        <v>5</v>
      </c>
      <c r="I214" s="262"/>
      <c r="J214" s="263">
        <f>ROUND(I214*H214,2)</f>
        <v>0</v>
      </c>
      <c r="K214" s="259" t="s">
        <v>19</v>
      </c>
      <c r="L214" s="264"/>
      <c r="M214" s="265" t="s">
        <v>19</v>
      </c>
      <c r="N214" s="266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208</v>
      </c>
      <c r="AT214" s="225" t="s">
        <v>470</v>
      </c>
      <c r="AU214" s="225" t="s">
        <v>79</v>
      </c>
      <c r="AY214" s="18" t="s">
        <v>154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162</v>
      </c>
      <c r="BM214" s="225" t="s">
        <v>1916</v>
      </c>
    </row>
    <row r="215" s="2" customFormat="1">
      <c r="A215" s="39"/>
      <c r="B215" s="40"/>
      <c r="C215" s="41"/>
      <c r="D215" s="227" t="s">
        <v>164</v>
      </c>
      <c r="E215" s="41"/>
      <c r="F215" s="228" t="s">
        <v>1915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164</v>
      </c>
      <c r="AU215" s="18" t="s">
        <v>79</v>
      </c>
    </row>
    <row r="216" s="2" customFormat="1" ht="16.5" customHeight="1">
      <c r="A216" s="39"/>
      <c r="B216" s="40"/>
      <c r="C216" s="257" t="s">
        <v>520</v>
      </c>
      <c r="D216" s="257" t="s">
        <v>470</v>
      </c>
      <c r="E216" s="258" t="s">
        <v>1917</v>
      </c>
      <c r="F216" s="259" t="s">
        <v>1918</v>
      </c>
      <c r="G216" s="260" t="s">
        <v>265</v>
      </c>
      <c r="H216" s="261">
        <v>15</v>
      </c>
      <c r="I216" s="262"/>
      <c r="J216" s="263">
        <f>ROUND(I216*H216,2)</f>
        <v>0</v>
      </c>
      <c r="K216" s="259" t="s">
        <v>19</v>
      </c>
      <c r="L216" s="264"/>
      <c r="M216" s="265" t="s">
        <v>19</v>
      </c>
      <c r="N216" s="266" t="s">
        <v>43</v>
      </c>
      <c r="O216" s="85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208</v>
      </c>
      <c r="AT216" s="225" t="s">
        <v>470</v>
      </c>
      <c r="AU216" s="225" t="s">
        <v>79</v>
      </c>
      <c r="AY216" s="18" t="s">
        <v>154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79</v>
      </c>
      <c r="BK216" s="226">
        <f>ROUND(I216*H216,2)</f>
        <v>0</v>
      </c>
      <c r="BL216" s="18" t="s">
        <v>162</v>
      </c>
      <c r="BM216" s="225" t="s">
        <v>1919</v>
      </c>
    </row>
    <row r="217" s="2" customFormat="1">
      <c r="A217" s="39"/>
      <c r="B217" s="40"/>
      <c r="C217" s="41"/>
      <c r="D217" s="227" t="s">
        <v>164</v>
      </c>
      <c r="E217" s="41"/>
      <c r="F217" s="228" t="s">
        <v>1918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164</v>
      </c>
      <c r="AU217" s="18" t="s">
        <v>79</v>
      </c>
    </row>
    <row r="218" s="2" customFormat="1" ht="16.5" customHeight="1">
      <c r="A218" s="39"/>
      <c r="B218" s="40"/>
      <c r="C218" s="257" t="s">
        <v>526</v>
      </c>
      <c r="D218" s="257" t="s">
        <v>470</v>
      </c>
      <c r="E218" s="258" t="s">
        <v>1920</v>
      </c>
      <c r="F218" s="259" t="s">
        <v>1921</v>
      </c>
      <c r="G218" s="260" t="s">
        <v>265</v>
      </c>
      <c r="H218" s="261">
        <v>155</v>
      </c>
      <c r="I218" s="262"/>
      <c r="J218" s="263">
        <f>ROUND(I218*H218,2)</f>
        <v>0</v>
      </c>
      <c r="K218" s="259" t="s">
        <v>19</v>
      </c>
      <c r="L218" s="264"/>
      <c r="M218" s="265" t="s">
        <v>19</v>
      </c>
      <c r="N218" s="266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208</v>
      </c>
      <c r="AT218" s="225" t="s">
        <v>470</v>
      </c>
      <c r="AU218" s="225" t="s">
        <v>79</v>
      </c>
      <c r="AY218" s="18" t="s">
        <v>154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162</v>
      </c>
      <c r="BM218" s="225" t="s">
        <v>1922</v>
      </c>
    </row>
    <row r="219" s="2" customFormat="1">
      <c r="A219" s="39"/>
      <c r="B219" s="40"/>
      <c r="C219" s="41"/>
      <c r="D219" s="227" t="s">
        <v>164</v>
      </c>
      <c r="E219" s="41"/>
      <c r="F219" s="228" t="s">
        <v>1921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164</v>
      </c>
      <c r="AU219" s="18" t="s">
        <v>79</v>
      </c>
    </row>
    <row r="220" s="2" customFormat="1" ht="16.5" customHeight="1">
      <c r="A220" s="39"/>
      <c r="B220" s="40"/>
      <c r="C220" s="257" t="s">
        <v>534</v>
      </c>
      <c r="D220" s="257" t="s">
        <v>470</v>
      </c>
      <c r="E220" s="258" t="s">
        <v>1923</v>
      </c>
      <c r="F220" s="259" t="s">
        <v>1924</v>
      </c>
      <c r="G220" s="260" t="s">
        <v>265</v>
      </c>
      <c r="H220" s="261">
        <v>190</v>
      </c>
      <c r="I220" s="262"/>
      <c r="J220" s="263">
        <f>ROUND(I220*H220,2)</f>
        <v>0</v>
      </c>
      <c r="K220" s="259" t="s">
        <v>19</v>
      </c>
      <c r="L220" s="264"/>
      <c r="M220" s="265" t="s">
        <v>19</v>
      </c>
      <c r="N220" s="266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208</v>
      </c>
      <c r="AT220" s="225" t="s">
        <v>470</v>
      </c>
      <c r="AU220" s="225" t="s">
        <v>79</v>
      </c>
      <c r="AY220" s="18" t="s">
        <v>154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162</v>
      </c>
      <c r="BM220" s="225" t="s">
        <v>1925</v>
      </c>
    </row>
    <row r="221" s="2" customFormat="1">
      <c r="A221" s="39"/>
      <c r="B221" s="40"/>
      <c r="C221" s="41"/>
      <c r="D221" s="227" t="s">
        <v>164</v>
      </c>
      <c r="E221" s="41"/>
      <c r="F221" s="228" t="s">
        <v>1924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164</v>
      </c>
      <c r="AU221" s="18" t="s">
        <v>79</v>
      </c>
    </row>
    <row r="222" s="2" customFormat="1" ht="16.5" customHeight="1">
      <c r="A222" s="39"/>
      <c r="B222" s="40"/>
      <c r="C222" s="257" t="s">
        <v>540</v>
      </c>
      <c r="D222" s="257" t="s">
        <v>470</v>
      </c>
      <c r="E222" s="258" t="s">
        <v>1926</v>
      </c>
      <c r="F222" s="259" t="s">
        <v>1927</v>
      </c>
      <c r="G222" s="260" t="s">
        <v>265</v>
      </c>
      <c r="H222" s="261">
        <v>80</v>
      </c>
      <c r="I222" s="262"/>
      <c r="J222" s="263">
        <f>ROUND(I222*H222,2)</f>
        <v>0</v>
      </c>
      <c r="K222" s="259" t="s">
        <v>19</v>
      </c>
      <c r="L222" s="264"/>
      <c r="M222" s="265" t="s">
        <v>19</v>
      </c>
      <c r="N222" s="266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208</v>
      </c>
      <c r="AT222" s="225" t="s">
        <v>470</v>
      </c>
      <c r="AU222" s="225" t="s">
        <v>79</v>
      </c>
      <c r="AY222" s="18" t="s">
        <v>154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162</v>
      </c>
      <c r="BM222" s="225" t="s">
        <v>1928</v>
      </c>
    </row>
    <row r="223" s="2" customFormat="1">
      <c r="A223" s="39"/>
      <c r="B223" s="40"/>
      <c r="C223" s="41"/>
      <c r="D223" s="227" t="s">
        <v>164</v>
      </c>
      <c r="E223" s="41"/>
      <c r="F223" s="228" t="s">
        <v>1927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164</v>
      </c>
      <c r="AU223" s="18" t="s">
        <v>79</v>
      </c>
    </row>
    <row r="224" s="2" customFormat="1" ht="16.5" customHeight="1">
      <c r="A224" s="39"/>
      <c r="B224" s="40"/>
      <c r="C224" s="257" t="s">
        <v>546</v>
      </c>
      <c r="D224" s="257" t="s">
        <v>470</v>
      </c>
      <c r="E224" s="258" t="s">
        <v>1929</v>
      </c>
      <c r="F224" s="259" t="s">
        <v>1930</v>
      </c>
      <c r="G224" s="260" t="s">
        <v>265</v>
      </c>
      <c r="H224" s="261">
        <v>10</v>
      </c>
      <c r="I224" s="262"/>
      <c r="J224" s="263">
        <f>ROUND(I224*H224,2)</f>
        <v>0</v>
      </c>
      <c r="K224" s="259" t="s">
        <v>19</v>
      </c>
      <c r="L224" s="264"/>
      <c r="M224" s="265" t="s">
        <v>19</v>
      </c>
      <c r="N224" s="266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208</v>
      </c>
      <c r="AT224" s="225" t="s">
        <v>470</v>
      </c>
      <c r="AU224" s="225" t="s">
        <v>79</v>
      </c>
      <c r="AY224" s="18" t="s">
        <v>154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162</v>
      </c>
      <c r="BM224" s="225" t="s">
        <v>1931</v>
      </c>
    </row>
    <row r="225" s="2" customFormat="1">
      <c r="A225" s="39"/>
      <c r="B225" s="40"/>
      <c r="C225" s="41"/>
      <c r="D225" s="227" t="s">
        <v>164</v>
      </c>
      <c r="E225" s="41"/>
      <c r="F225" s="228" t="s">
        <v>1930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164</v>
      </c>
      <c r="AU225" s="18" t="s">
        <v>79</v>
      </c>
    </row>
    <row r="226" s="2" customFormat="1" ht="16.5" customHeight="1">
      <c r="A226" s="39"/>
      <c r="B226" s="40"/>
      <c r="C226" s="257" t="s">
        <v>552</v>
      </c>
      <c r="D226" s="257" t="s">
        <v>470</v>
      </c>
      <c r="E226" s="258" t="s">
        <v>1932</v>
      </c>
      <c r="F226" s="259" t="s">
        <v>1933</v>
      </c>
      <c r="G226" s="260" t="s">
        <v>265</v>
      </c>
      <c r="H226" s="261">
        <v>60</v>
      </c>
      <c r="I226" s="262"/>
      <c r="J226" s="263">
        <f>ROUND(I226*H226,2)</f>
        <v>0</v>
      </c>
      <c r="K226" s="259" t="s">
        <v>19</v>
      </c>
      <c r="L226" s="264"/>
      <c r="M226" s="265" t="s">
        <v>19</v>
      </c>
      <c r="N226" s="266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208</v>
      </c>
      <c r="AT226" s="225" t="s">
        <v>470</v>
      </c>
      <c r="AU226" s="225" t="s">
        <v>79</v>
      </c>
      <c r="AY226" s="18" t="s">
        <v>154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162</v>
      </c>
      <c r="BM226" s="225" t="s">
        <v>1934</v>
      </c>
    </row>
    <row r="227" s="2" customFormat="1">
      <c r="A227" s="39"/>
      <c r="B227" s="40"/>
      <c r="C227" s="41"/>
      <c r="D227" s="227" t="s">
        <v>164</v>
      </c>
      <c r="E227" s="41"/>
      <c r="F227" s="228" t="s">
        <v>1933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164</v>
      </c>
      <c r="AU227" s="18" t="s">
        <v>79</v>
      </c>
    </row>
    <row r="228" s="2" customFormat="1" ht="16.5" customHeight="1">
      <c r="A228" s="39"/>
      <c r="B228" s="40"/>
      <c r="C228" s="257" t="s">
        <v>558</v>
      </c>
      <c r="D228" s="257" t="s">
        <v>470</v>
      </c>
      <c r="E228" s="258" t="s">
        <v>1935</v>
      </c>
      <c r="F228" s="259" t="s">
        <v>1936</v>
      </c>
      <c r="G228" s="260" t="s">
        <v>265</v>
      </c>
      <c r="H228" s="261">
        <v>20</v>
      </c>
      <c r="I228" s="262"/>
      <c r="J228" s="263">
        <f>ROUND(I228*H228,2)</f>
        <v>0</v>
      </c>
      <c r="K228" s="259" t="s">
        <v>19</v>
      </c>
      <c r="L228" s="264"/>
      <c r="M228" s="265" t="s">
        <v>19</v>
      </c>
      <c r="N228" s="266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208</v>
      </c>
      <c r="AT228" s="225" t="s">
        <v>470</v>
      </c>
      <c r="AU228" s="225" t="s">
        <v>79</v>
      </c>
      <c r="AY228" s="18" t="s">
        <v>154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162</v>
      </c>
      <c r="BM228" s="225" t="s">
        <v>1937</v>
      </c>
    </row>
    <row r="229" s="2" customFormat="1">
      <c r="A229" s="39"/>
      <c r="B229" s="40"/>
      <c r="C229" s="41"/>
      <c r="D229" s="227" t="s">
        <v>164</v>
      </c>
      <c r="E229" s="41"/>
      <c r="F229" s="228" t="s">
        <v>1936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164</v>
      </c>
      <c r="AU229" s="18" t="s">
        <v>79</v>
      </c>
    </row>
    <row r="230" s="2" customFormat="1" ht="16.5" customHeight="1">
      <c r="A230" s="39"/>
      <c r="B230" s="40"/>
      <c r="C230" s="257" t="s">
        <v>563</v>
      </c>
      <c r="D230" s="257" t="s">
        <v>470</v>
      </c>
      <c r="E230" s="258" t="s">
        <v>1938</v>
      </c>
      <c r="F230" s="259" t="s">
        <v>1939</v>
      </c>
      <c r="G230" s="260" t="s">
        <v>265</v>
      </c>
      <c r="H230" s="261">
        <v>120</v>
      </c>
      <c r="I230" s="262"/>
      <c r="J230" s="263">
        <f>ROUND(I230*H230,2)</f>
        <v>0</v>
      </c>
      <c r="K230" s="259" t="s">
        <v>19</v>
      </c>
      <c r="L230" s="264"/>
      <c r="M230" s="265" t="s">
        <v>19</v>
      </c>
      <c r="N230" s="266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208</v>
      </c>
      <c r="AT230" s="225" t="s">
        <v>470</v>
      </c>
      <c r="AU230" s="225" t="s">
        <v>79</v>
      </c>
      <c r="AY230" s="18" t="s">
        <v>154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162</v>
      </c>
      <c r="BM230" s="225" t="s">
        <v>1940</v>
      </c>
    </row>
    <row r="231" s="2" customFormat="1">
      <c r="A231" s="39"/>
      <c r="B231" s="40"/>
      <c r="C231" s="41"/>
      <c r="D231" s="227" t="s">
        <v>164</v>
      </c>
      <c r="E231" s="41"/>
      <c r="F231" s="228" t="s">
        <v>1939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164</v>
      </c>
      <c r="AU231" s="18" t="s">
        <v>79</v>
      </c>
    </row>
    <row r="232" s="2" customFormat="1" ht="16.5" customHeight="1">
      <c r="A232" s="39"/>
      <c r="B232" s="40"/>
      <c r="C232" s="257" t="s">
        <v>569</v>
      </c>
      <c r="D232" s="257" t="s">
        <v>470</v>
      </c>
      <c r="E232" s="258" t="s">
        <v>1941</v>
      </c>
      <c r="F232" s="259" t="s">
        <v>1942</v>
      </c>
      <c r="G232" s="260" t="s">
        <v>265</v>
      </c>
      <c r="H232" s="261">
        <v>100</v>
      </c>
      <c r="I232" s="262"/>
      <c r="J232" s="263">
        <f>ROUND(I232*H232,2)</f>
        <v>0</v>
      </c>
      <c r="K232" s="259" t="s">
        <v>19</v>
      </c>
      <c r="L232" s="264"/>
      <c r="M232" s="265" t="s">
        <v>19</v>
      </c>
      <c r="N232" s="266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208</v>
      </c>
      <c r="AT232" s="225" t="s">
        <v>470</v>
      </c>
      <c r="AU232" s="225" t="s">
        <v>79</v>
      </c>
      <c r="AY232" s="18" t="s">
        <v>154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162</v>
      </c>
      <c r="BM232" s="225" t="s">
        <v>1943</v>
      </c>
    </row>
    <row r="233" s="2" customFormat="1">
      <c r="A233" s="39"/>
      <c r="B233" s="40"/>
      <c r="C233" s="41"/>
      <c r="D233" s="227" t="s">
        <v>164</v>
      </c>
      <c r="E233" s="41"/>
      <c r="F233" s="228" t="s">
        <v>1942</v>
      </c>
      <c r="G233" s="41"/>
      <c r="H233" s="41"/>
      <c r="I233" s="229"/>
      <c r="J233" s="41"/>
      <c r="K233" s="41"/>
      <c r="L233" s="45"/>
      <c r="M233" s="268"/>
      <c r="N233" s="269"/>
      <c r="O233" s="270"/>
      <c r="P233" s="270"/>
      <c r="Q233" s="270"/>
      <c r="R233" s="270"/>
      <c r="S233" s="270"/>
      <c r="T233" s="271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164</v>
      </c>
      <c r="AU233" s="18" t="s">
        <v>79</v>
      </c>
    </row>
    <row r="234" s="2" customFormat="1" ht="6.96" customHeight="1">
      <c r="A234" s="39"/>
      <c r="B234" s="60"/>
      <c r="C234" s="61"/>
      <c r="D234" s="61"/>
      <c r="E234" s="61"/>
      <c r="F234" s="61"/>
      <c r="G234" s="61"/>
      <c r="H234" s="61"/>
      <c r="I234" s="61"/>
      <c r="J234" s="61"/>
      <c r="K234" s="61"/>
      <c r="L234" s="45"/>
      <c r="M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</row>
  </sheetData>
  <sheetProtection sheet="1" autoFilter="0" formatColumns="0" formatRows="0" objects="1" scenarios="1" spinCount="100000" saltValue="70YJ8dwItQpIVYFarzX3EOUdza6q7E2bcMRCthaRs6excs24KPvGXs00GvQEyYUF/YZDmjpnNL5aOH6bb9jQ+g==" hashValue="8NIgvcoZcNjiDRW98vCDhsFQtNB19XuQtvt+u3arIaAC5kr79AZtaPXR7Z9RoV/bGxwh1g/gjAvMu9rBZdqT7A==" algorithmName="SHA-512" password="CC35"/>
  <autoFilter ref="C98:K23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39"/>
      <c r="B9" s="45"/>
      <c r="C9" s="39"/>
      <c r="D9" s="39"/>
      <c r="E9" s="145" t="s">
        <v>1570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975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29. 1. 2026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ROUND((SUM(BE90:BE197)),  2)</f>
        <v>0</v>
      </c>
      <c r="G35" s="39"/>
      <c r="H35" s="39"/>
      <c r="I35" s="159">
        <v>0.20999999999999999</v>
      </c>
      <c r="J35" s="158">
        <f>ROUND(((SUM(BE90:BE197))*I35),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ROUND((SUM(BF90:BF197)),  2)</f>
        <v>0</v>
      </c>
      <c r="G36" s="39"/>
      <c r="H36" s="39"/>
      <c r="I36" s="159">
        <v>0.12</v>
      </c>
      <c r="J36" s="158">
        <f>ROUND(((SUM(BF90:BF197))*I36),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ROUND((SUM(BG90:BG197)),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ROUND((SUM(BH90:BH197)),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ROUND((SUM(BI90:BI197)),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IROP výzva 37 (ZŠ Akademika Heyrovského)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1570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SO-02 - Učebna fyziky a zeměpisu č.m.234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ZŠ Akademika Heyrovského</v>
      </c>
      <c r="G56" s="41"/>
      <c r="H56" s="41"/>
      <c r="I56" s="33" t="s">
        <v>23</v>
      </c>
      <c r="J56" s="73" t="str">
        <f>IF(J14="","",J14)</f>
        <v>29. 1. 2026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Statutární město Chomutov</v>
      </c>
      <c r="G58" s="41"/>
      <c r="H58" s="41"/>
      <c r="I58" s="33" t="s">
        <v>31</v>
      </c>
      <c r="J58" s="37" t="str">
        <f>E23</f>
        <v>CZECHOTEC Engineering spol.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Miroslav Dostál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6"/>
      <c r="C64" s="177"/>
      <c r="D64" s="178" t="s">
        <v>1573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1749</v>
      </c>
      <c r="E65" s="184"/>
      <c r="F65" s="184"/>
      <c r="G65" s="184"/>
      <c r="H65" s="184"/>
      <c r="I65" s="184"/>
      <c r="J65" s="185">
        <f>J92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1750</v>
      </c>
      <c r="E66" s="184"/>
      <c r="F66" s="184"/>
      <c r="G66" s="184"/>
      <c r="H66" s="184"/>
      <c r="I66" s="184"/>
      <c r="J66" s="185">
        <f>J125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1751</v>
      </c>
      <c r="E67" s="184"/>
      <c r="F67" s="184"/>
      <c r="G67" s="184"/>
      <c r="H67" s="184"/>
      <c r="I67" s="184"/>
      <c r="J67" s="185">
        <f>J134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1752</v>
      </c>
      <c r="E68" s="179"/>
      <c r="F68" s="179"/>
      <c r="G68" s="179"/>
      <c r="H68" s="179"/>
      <c r="I68" s="179"/>
      <c r="J68" s="180">
        <f>J177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139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IROP výzva 37 (ZŠ Akademika Heyrovského)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1570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110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SO-02 - Učebna fyziky a zeměpisu č.m.234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ZŠ Akademika Heyrovského</v>
      </c>
      <c r="G84" s="41"/>
      <c r="H84" s="41"/>
      <c r="I84" s="33" t="s">
        <v>23</v>
      </c>
      <c r="J84" s="73" t="str">
        <f>IF(J14="","",J14)</f>
        <v>29. 1. 2026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25</v>
      </c>
      <c r="D86" s="41"/>
      <c r="E86" s="41"/>
      <c r="F86" s="28" t="str">
        <f>E17</f>
        <v>Statutární město Chomutov</v>
      </c>
      <c r="G86" s="41"/>
      <c r="H86" s="41"/>
      <c r="I86" s="33" t="s">
        <v>31</v>
      </c>
      <c r="J86" s="37" t="str">
        <f>E23</f>
        <v>CZECHOTEC Engineering spol. s.r.o.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Miroslav Dostál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140</v>
      </c>
      <c r="D89" s="190" t="s">
        <v>57</v>
      </c>
      <c r="E89" s="190" t="s">
        <v>53</v>
      </c>
      <c r="F89" s="190" t="s">
        <v>54</v>
      </c>
      <c r="G89" s="190" t="s">
        <v>141</v>
      </c>
      <c r="H89" s="190" t="s">
        <v>142</v>
      </c>
      <c r="I89" s="190" t="s">
        <v>143</v>
      </c>
      <c r="J89" s="190" t="s">
        <v>114</v>
      </c>
      <c r="K89" s="191" t="s">
        <v>144</v>
      </c>
      <c r="L89" s="192"/>
      <c r="M89" s="93" t="s">
        <v>19</v>
      </c>
      <c r="N89" s="94" t="s">
        <v>42</v>
      </c>
      <c r="O89" s="94" t="s">
        <v>145</v>
      </c>
      <c r="P89" s="94" t="s">
        <v>146</v>
      </c>
      <c r="Q89" s="94" t="s">
        <v>147</v>
      </c>
      <c r="R89" s="94" t="s">
        <v>148</v>
      </c>
      <c r="S89" s="94" t="s">
        <v>149</v>
      </c>
      <c r="T89" s="95" t="s">
        <v>150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151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P91+P177</f>
        <v>0</v>
      </c>
      <c r="Q90" s="97"/>
      <c r="R90" s="195">
        <f>R91+R177</f>
        <v>0</v>
      </c>
      <c r="S90" s="97"/>
      <c r="T90" s="196">
        <f>T91+T177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115</v>
      </c>
      <c r="BK90" s="197">
        <f>BK91+BK177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470</v>
      </c>
      <c r="F91" s="201" t="s">
        <v>1610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P92+P125+P134</f>
        <v>0</v>
      </c>
      <c r="Q91" s="206"/>
      <c r="R91" s="207">
        <f>R92+R125+R134</f>
        <v>0</v>
      </c>
      <c r="S91" s="206"/>
      <c r="T91" s="208">
        <f>T92+T125+T134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100</v>
      </c>
      <c r="AT91" s="210" t="s">
        <v>71</v>
      </c>
      <c r="AU91" s="210" t="s">
        <v>72</v>
      </c>
      <c r="AY91" s="209" t="s">
        <v>154</v>
      </c>
      <c r="BK91" s="211">
        <f>BK92+BK125+BK134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1185</v>
      </c>
      <c r="F92" s="212" t="s">
        <v>1793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SUM(P93:P124)</f>
        <v>0</v>
      </c>
      <c r="Q92" s="206"/>
      <c r="R92" s="207">
        <f>SUM(R93:R124)</f>
        <v>0</v>
      </c>
      <c r="S92" s="206"/>
      <c r="T92" s="208">
        <f>SUM(T93:T124)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79</v>
      </c>
      <c r="AY92" s="209" t="s">
        <v>154</v>
      </c>
      <c r="BK92" s="211">
        <f>SUM(BK93:BK124)</f>
        <v>0</v>
      </c>
    </row>
    <row r="93" s="2" customFormat="1" ht="16.5" customHeight="1">
      <c r="A93" s="39"/>
      <c r="B93" s="40"/>
      <c r="C93" s="257" t="s">
        <v>79</v>
      </c>
      <c r="D93" s="257" t="s">
        <v>470</v>
      </c>
      <c r="E93" s="258" t="s">
        <v>1794</v>
      </c>
      <c r="F93" s="259" t="s">
        <v>1795</v>
      </c>
      <c r="G93" s="260" t="s">
        <v>275</v>
      </c>
      <c r="H93" s="261">
        <v>1</v>
      </c>
      <c r="I93" s="262"/>
      <c r="J93" s="263">
        <f>ROUND(I93*H93,2)</f>
        <v>0</v>
      </c>
      <c r="K93" s="259" t="s">
        <v>648</v>
      </c>
      <c r="L93" s="264"/>
      <c r="M93" s="265" t="s">
        <v>19</v>
      </c>
      <c r="N93" s="266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208</v>
      </c>
      <c r="AT93" s="225" t="s">
        <v>470</v>
      </c>
      <c r="AU93" s="225" t="s">
        <v>81</v>
      </c>
      <c r="AY93" s="18" t="s">
        <v>154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162</v>
      </c>
      <c r="BM93" s="225" t="s">
        <v>1944</v>
      </c>
    </row>
    <row r="94" s="2" customFormat="1">
      <c r="A94" s="39"/>
      <c r="B94" s="40"/>
      <c r="C94" s="41"/>
      <c r="D94" s="227" t="s">
        <v>164</v>
      </c>
      <c r="E94" s="41"/>
      <c r="F94" s="228" t="s">
        <v>1795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81</v>
      </c>
    </row>
    <row r="95" s="2" customFormat="1" ht="16.5" customHeight="1">
      <c r="A95" s="39"/>
      <c r="B95" s="40"/>
      <c r="C95" s="257" t="s">
        <v>81</v>
      </c>
      <c r="D95" s="257" t="s">
        <v>470</v>
      </c>
      <c r="E95" s="258" t="s">
        <v>1797</v>
      </c>
      <c r="F95" s="259" t="s">
        <v>1798</v>
      </c>
      <c r="G95" s="260" t="s">
        <v>275</v>
      </c>
      <c r="H95" s="261">
        <v>1</v>
      </c>
      <c r="I95" s="262"/>
      <c r="J95" s="263">
        <f>ROUND(I95*H95,2)</f>
        <v>0</v>
      </c>
      <c r="K95" s="259" t="s">
        <v>648</v>
      </c>
      <c r="L95" s="264"/>
      <c r="M95" s="265" t="s">
        <v>19</v>
      </c>
      <c r="N95" s="266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208</v>
      </c>
      <c r="AT95" s="225" t="s">
        <v>470</v>
      </c>
      <c r="AU95" s="225" t="s">
        <v>81</v>
      </c>
      <c r="AY95" s="18" t="s">
        <v>154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79</v>
      </c>
      <c r="BK95" s="226">
        <f>ROUND(I95*H95,2)</f>
        <v>0</v>
      </c>
      <c r="BL95" s="18" t="s">
        <v>162</v>
      </c>
      <c r="BM95" s="225" t="s">
        <v>1945</v>
      </c>
    </row>
    <row r="96" s="2" customFormat="1">
      <c r="A96" s="39"/>
      <c r="B96" s="40"/>
      <c r="C96" s="41"/>
      <c r="D96" s="227" t="s">
        <v>164</v>
      </c>
      <c r="E96" s="41"/>
      <c r="F96" s="228" t="s">
        <v>1798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81</v>
      </c>
    </row>
    <row r="97" s="2" customFormat="1" ht="16.5" customHeight="1">
      <c r="A97" s="39"/>
      <c r="B97" s="40"/>
      <c r="C97" s="257" t="s">
        <v>100</v>
      </c>
      <c r="D97" s="257" t="s">
        <v>470</v>
      </c>
      <c r="E97" s="258" t="s">
        <v>1800</v>
      </c>
      <c r="F97" s="259" t="s">
        <v>1761</v>
      </c>
      <c r="G97" s="260" t="s">
        <v>275</v>
      </c>
      <c r="H97" s="261">
        <v>4</v>
      </c>
      <c r="I97" s="262"/>
      <c r="J97" s="263">
        <f>ROUND(I97*H97,2)</f>
        <v>0</v>
      </c>
      <c r="K97" s="259" t="s">
        <v>648</v>
      </c>
      <c r="L97" s="264"/>
      <c r="M97" s="265" t="s">
        <v>19</v>
      </c>
      <c r="N97" s="266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208</v>
      </c>
      <c r="AT97" s="225" t="s">
        <v>470</v>
      </c>
      <c r="AU97" s="225" t="s">
        <v>81</v>
      </c>
      <c r="AY97" s="18" t="s">
        <v>154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79</v>
      </c>
      <c r="BK97" s="226">
        <f>ROUND(I97*H97,2)</f>
        <v>0</v>
      </c>
      <c r="BL97" s="18" t="s">
        <v>162</v>
      </c>
      <c r="BM97" s="225" t="s">
        <v>1946</v>
      </c>
    </row>
    <row r="98" s="2" customFormat="1">
      <c r="A98" s="39"/>
      <c r="B98" s="40"/>
      <c r="C98" s="41"/>
      <c r="D98" s="227" t="s">
        <v>164</v>
      </c>
      <c r="E98" s="41"/>
      <c r="F98" s="228" t="s">
        <v>1761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81</v>
      </c>
    </row>
    <row r="99" s="2" customFormat="1" ht="16.5" customHeight="1">
      <c r="A99" s="39"/>
      <c r="B99" s="40"/>
      <c r="C99" s="257" t="s">
        <v>162</v>
      </c>
      <c r="D99" s="257" t="s">
        <v>470</v>
      </c>
      <c r="E99" s="258" t="s">
        <v>1802</v>
      </c>
      <c r="F99" s="259" t="s">
        <v>1803</v>
      </c>
      <c r="G99" s="260" t="s">
        <v>275</v>
      </c>
      <c r="H99" s="261">
        <v>1</v>
      </c>
      <c r="I99" s="262"/>
      <c r="J99" s="263">
        <f>ROUND(I99*H99,2)</f>
        <v>0</v>
      </c>
      <c r="K99" s="259" t="s">
        <v>648</v>
      </c>
      <c r="L99" s="264"/>
      <c r="M99" s="265" t="s">
        <v>19</v>
      </c>
      <c r="N99" s="266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208</v>
      </c>
      <c r="AT99" s="225" t="s">
        <v>470</v>
      </c>
      <c r="AU99" s="225" t="s">
        <v>81</v>
      </c>
      <c r="AY99" s="18" t="s">
        <v>154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162</v>
      </c>
      <c r="BM99" s="225" t="s">
        <v>1947</v>
      </c>
    </row>
    <row r="100" s="2" customFormat="1">
      <c r="A100" s="39"/>
      <c r="B100" s="40"/>
      <c r="C100" s="41"/>
      <c r="D100" s="227" t="s">
        <v>164</v>
      </c>
      <c r="E100" s="41"/>
      <c r="F100" s="228" t="s">
        <v>1803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81</v>
      </c>
    </row>
    <row r="101" s="2" customFormat="1" ht="16.5" customHeight="1">
      <c r="A101" s="39"/>
      <c r="B101" s="40"/>
      <c r="C101" s="257" t="s">
        <v>188</v>
      </c>
      <c r="D101" s="257" t="s">
        <v>470</v>
      </c>
      <c r="E101" s="258" t="s">
        <v>1805</v>
      </c>
      <c r="F101" s="259" t="s">
        <v>1806</v>
      </c>
      <c r="G101" s="260" t="s">
        <v>275</v>
      </c>
      <c r="H101" s="261">
        <v>3</v>
      </c>
      <c r="I101" s="262"/>
      <c r="J101" s="263">
        <f>ROUND(I101*H101,2)</f>
        <v>0</v>
      </c>
      <c r="K101" s="259" t="s">
        <v>648</v>
      </c>
      <c r="L101" s="264"/>
      <c r="M101" s="265" t="s">
        <v>19</v>
      </c>
      <c r="N101" s="266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208</v>
      </c>
      <c r="AT101" s="225" t="s">
        <v>470</v>
      </c>
      <c r="AU101" s="225" t="s">
        <v>81</v>
      </c>
      <c r="AY101" s="18" t="s">
        <v>154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162</v>
      </c>
      <c r="BM101" s="225" t="s">
        <v>1948</v>
      </c>
    </row>
    <row r="102" s="2" customFormat="1">
      <c r="A102" s="39"/>
      <c r="B102" s="40"/>
      <c r="C102" s="41"/>
      <c r="D102" s="227" t="s">
        <v>164</v>
      </c>
      <c r="E102" s="41"/>
      <c r="F102" s="228" t="s">
        <v>1806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81</v>
      </c>
    </row>
    <row r="103" s="2" customFormat="1" ht="16.5" customHeight="1">
      <c r="A103" s="39"/>
      <c r="B103" s="40"/>
      <c r="C103" s="257" t="s">
        <v>155</v>
      </c>
      <c r="D103" s="257" t="s">
        <v>470</v>
      </c>
      <c r="E103" s="258" t="s">
        <v>1808</v>
      </c>
      <c r="F103" s="259" t="s">
        <v>1809</v>
      </c>
      <c r="G103" s="260" t="s">
        <v>275</v>
      </c>
      <c r="H103" s="261">
        <v>3</v>
      </c>
      <c r="I103" s="262"/>
      <c r="J103" s="263">
        <f>ROUND(I103*H103,2)</f>
        <v>0</v>
      </c>
      <c r="K103" s="259" t="s">
        <v>648</v>
      </c>
      <c r="L103" s="264"/>
      <c r="M103" s="265" t="s">
        <v>19</v>
      </c>
      <c r="N103" s="266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208</v>
      </c>
      <c r="AT103" s="225" t="s">
        <v>470</v>
      </c>
      <c r="AU103" s="225" t="s">
        <v>81</v>
      </c>
      <c r="AY103" s="18" t="s">
        <v>154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162</v>
      </c>
      <c r="BM103" s="225" t="s">
        <v>1949</v>
      </c>
    </row>
    <row r="104" s="2" customFormat="1">
      <c r="A104" s="39"/>
      <c r="B104" s="40"/>
      <c r="C104" s="41"/>
      <c r="D104" s="227" t="s">
        <v>164</v>
      </c>
      <c r="E104" s="41"/>
      <c r="F104" s="228" t="s">
        <v>1809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81</v>
      </c>
    </row>
    <row r="105" s="2" customFormat="1" ht="16.5" customHeight="1">
      <c r="A105" s="39"/>
      <c r="B105" s="40"/>
      <c r="C105" s="257" t="s">
        <v>202</v>
      </c>
      <c r="D105" s="257" t="s">
        <v>470</v>
      </c>
      <c r="E105" s="258" t="s">
        <v>1811</v>
      </c>
      <c r="F105" s="259" t="s">
        <v>1812</v>
      </c>
      <c r="G105" s="260" t="s">
        <v>275</v>
      </c>
      <c r="H105" s="261">
        <v>1</v>
      </c>
      <c r="I105" s="262"/>
      <c r="J105" s="263">
        <f>ROUND(I105*H105,2)</f>
        <v>0</v>
      </c>
      <c r="K105" s="259" t="s">
        <v>648</v>
      </c>
      <c r="L105" s="264"/>
      <c r="M105" s="265" t="s">
        <v>19</v>
      </c>
      <c r="N105" s="266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208</v>
      </c>
      <c r="AT105" s="225" t="s">
        <v>470</v>
      </c>
      <c r="AU105" s="225" t="s">
        <v>81</v>
      </c>
      <c r="AY105" s="18" t="s">
        <v>154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162</v>
      </c>
      <c r="BM105" s="225" t="s">
        <v>1950</v>
      </c>
    </row>
    <row r="106" s="2" customFormat="1">
      <c r="A106" s="39"/>
      <c r="B106" s="40"/>
      <c r="C106" s="41"/>
      <c r="D106" s="227" t="s">
        <v>164</v>
      </c>
      <c r="E106" s="41"/>
      <c r="F106" s="228" t="s">
        <v>1812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81</v>
      </c>
    </row>
    <row r="107" s="2" customFormat="1" ht="24.15" customHeight="1">
      <c r="A107" s="39"/>
      <c r="B107" s="40"/>
      <c r="C107" s="257" t="s">
        <v>208</v>
      </c>
      <c r="D107" s="257" t="s">
        <v>470</v>
      </c>
      <c r="E107" s="258" t="s">
        <v>1814</v>
      </c>
      <c r="F107" s="259" t="s">
        <v>1815</v>
      </c>
      <c r="G107" s="260" t="s">
        <v>275</v>
      </c>
      <c r="H107" s="261">
        <v>1</v>
      </c>
      <c r="I107" s="262"/>
      <c r="J107" s="263">
        <f>ROUND(I107*H107,2)</f>
        <v>0</v>
      </c>
      <c r="K107" s="259" t="s">
        <v>648</v>
      </c>
      <c r="L107" s="264"/>
      <c r="M107" s="265" t="s">
        <v>19</v>
      </c>
      <c r="N107" s="266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208</v>
      </c>
      <c r="AT107" s="225" t="s">
        <v>470</v>
      </c>
      <c r="AU107" s="225" t="s">
        <v>81</v>
      </c>
      <c r="AY107" s="18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162</v>
      </c>
      <c r="BM107" s="225" t="s">
        <v>1951</v>
      </c>
    </row>
    <row r="108" s="2" customFormat="1">
      <c r="A108" s="39"/>
      <c r="B108" s="40"/>
      <c r="C108" s="41"/>
      <c r="D108" s="227" t="s">
        <v>164</v>
      </c>
      <c r="E108" s="41"/>
      <c r="F108" s="228" t="s">
        <v>1815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81</v>
      </c>
    </row>
    <row r="109" s="2" customFormat="1" ht="24.15" customHeight="1">
      <c r="A109" s="39"/>
      <c r="B109" s="40"/>
      <c r="C109" s="257" t="s">
        <v>214</v>
      </c>
      <c r="D109" s="257" t="s">
        <v>470</v>
      </c>
      <c r="E109" s="258" t="s">
        <v>1817</v>
      </c>
      <c r="F109" s="259" t="s">
        <v>1818</v>
      </c>
      <c r="G109" s="260" t="s">
        <v>275</v>
      </c>
      <c r="H109" s="261">
        <v>3</v>
      </c>
      <c r="I109" s="262"/>
      <c r="J109" s="263">
        <f>ROUND(I109*H109,2)</f>
        <v>0</v>
      </c>
      <c r="K109" s="259" t="s">
        <v>648</v>
      </c>
      <c r="L109" s="264"/>
      <c r="M109" s="265" t="s">
        <v>19</v>
      </c>
      <c r="N109" s="266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208</v>
      </c>
      <c r="AT109" s="225" t="s">
        <v>470</v>
      </c>
      <c r="AU109" s="225" t="s">
        <v>81</v>
      </c>
      <c r="AY109" s="18" t="s">
        <v>154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162</v>
      </c>
      <c r="BM109" s="225" t="s">
        <v>1952</v>
      </c>
    </row>
    <row r="110" s="2" customFormat="1">
      <c r="A110" s="39"/>
      <c r="B110" s="40"/>
      <c r="C110" s="41"/>
      <c r="D110" s="227" t="s">
        <v>164</v>
      </c>
      <c r="E110" s="41"/>
      <c r="F110" s="228" t="s">
        <v>1818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81</v>
      </c>
    </row>
    <row r="111" s="2" customFormat="1" ht="24.15" customHeight="1">
      <c r="A111" s="39"/>
      <c r="B111" s="40"/>
      <c r="C111" s="257" t="s">
        <v>220</v>
      </c>
      <c r="D111" s="257" t="s">
        <v>470</v>
      </c>
      <c r="E111" s="258" t="s">
        <v>1820</v>
      </c>
      <c r="F111" s="259" t="s">
        <v>1821</v>
      </c>
      <c r="G111" s="260" t="s">
        <v>275</v>
      </c>
      <c r="H111" s="261">
        <v>9</v>
      </c>
      <c r="I111" s="262"/>
      <c r="J111" s="263">
        <f>ROUND(I111*H111,2)</f>
        <v>0</v>
      </c>
      <c r="K111" s="259" t="s">
        <v>648</v>
      </c>
      <c r="L111" s="264"/>
      <c r="M111" s="265" t="s">
        <v>19</v>
      </c>
      <c r="N111" s="266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208</v>
      </c>
      <c r="AT111" s="225" t="s">
        <v>470</v>
      </c>
      <c r="AU111" s="225" t="s">
        <v>81</v>
      </c>
      <c r="AY111" s="18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162</v>
      </c>
      <c r="BM111" s="225" t="s">
        <v>1953</v>
      </c>
    </row>
    <row r="112" s="2" customFormat="1">
      <c r="A112" s="39"/>
      <c r="B112" s="40"/>
      <c r="C112" s="41"/>
      <c r="D112" s="227" t="s">
        <v>164</v>
      </c>
      <c r="E112" s="41"/>
      <c r="F112" s="228" t="s">
        <v>1821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81</v>
      </c>
    </row>
    <row r="113" s="2" customFormat="1" ht="16.5" customHeight="1">
      <c r="A113" s="39"/>
      <c r="B113" s="40"/>
      <c r="C113" s="257" t="s">
        <v>226</v>
      </c>
      <c r="D113" s="257" t="s">
        <v>470</v>
      </c>
      <c r="E113" s="258" t="s">
        <v>1823</v>
      </c>
      <c r="F113" s="259" t="s">
        <v>1824</v>
      </c>
      <c r="G113" s="260" t="s">
        <v>275</v>
      </c>
      <c r="H113" s="261">
        <v>1</v>
      </c>
      <c r="I113" s="262"/>
      <c r="J113" s="263">
        <f>ROUND(I113*H113,2)</f>
        <v>0</v>
      </c>
      <c r="K113" s="259" t="s">
        <v>648</v>
      </c>
      <c r="L113" s="264"/>
      <c r="M113" s="265" t="s">
        <v>19</v>
      </c>
      <c r="N113" s="266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208</v>
      </c>
      <c r="AT113" s="225" t="s">
        <v>470</v>
      </c>
      <c r="AU113" s="225" t="s">
        <v>81</v>
      </c>
      <c r="AY113" s="18" t="s">
        <v>154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162</v>
      </c>
      <c r="BM113" s="225" t="s">
        <v>1954</v>
      </c>
    </row>
    <row r="114" s="2" customFormat="1">
      <c r="A114" s="39"/>
      <c r="B114" s="40"/>
      <c r="C114" s="41"/>
      <c r="D114" s="227" t="s">
        <v>164</v>
      </c>
      <c r="E114" s="41"/>
      <c r="F114" s="228" t="s">
        <v>1824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81</v>
      </c>
    </row>
    <row r="115" s="2" customFormat="1" ht="16.5" customHeight="1">
      <c r="A115" s="39"/>
      <c r="B115" s="40"/>
      <c r="C115" s="257" t="s">
        <v>8</v>
      </c>
      <c r="D115" s="257" t="s">
        <v>470</v>
      </c>
      <c r="E115" s="258" t="s">
        <v>1826</v>
      </c>
      <c r="F115" s="259" t="s">
        <v>1773</v>
      </c>
      <c r="G115" s="260" t="s">
        <v>275</v>
      </c>
      <c r="H115" s="261">
        <v>1</v>
      </c>
      <c r="I115" s="262"/>
      <c r="J115" s="263">
        <f>ROUND(I115*H115,2)</f>
        <v>0</v>
      </c>
      <c r="K115" s="259" t="s">
        <v>648</v>
      </c>
      <c r="L115" s="264"/>
      <c r="M115" s="265" t="s">
        <v>19</v>
      </c>
      <c r="N115" s="266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208</v>
      </c>
      <c r="AT115" s="225" t="s">
        <v>470</v>
      </c>
      <c r="AU115" s="225" t="s">
        <v>81</v>
      </c>
      <c r="AY115" s="18" t="s">
        <v>154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162</v>
      </c>
      <c r="BM115" s="225" t="s">
        <v>1955</v>
      </c>
    </row>
    <row r="116" s="2" customFormat="1">
      <c r="A116" s="39"/>
      <c r="B116" s="40"/>
      <c r="C116" s="41"/>
      <c r="D116" s="227" t="s">
        <v>164</v>
      </c>
      <c r="E116" s="41"/>
      <c r="F116" s="228" t="s">
        <v>1773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81</v>
      </c>
    </row>
    <row r="117" s="2" customFormat="1" ht="16.5" customHeight="1">
      <c r="A117" s="39"/>
      <c r="B117" s="40"/>
      <c r="C117" s="257" t="s">
        <v>238</v>
      </c>
      <c r="D117" s="257" t="s">
        <v>470</v>
      </c>
      <c r="E117" s="258" t="s">
        <v>1828</v>
      </c>
      <c r="F117" s="259" t="s">
        <v>1776</v>
      </c>
      <c r="G117" s="260" t="s">
        <v>275</v>
      </c>
      <c r="H117" s="261">
        <v>1</v>
      </c>
      <c r="I117" s="262"/>
      <c r="J117" s="263">
        <f>ROUND(I117*H117,2)</f>
        <v>0</v>
      </c>
      <c r="K117" s="259" t="s">
        <v>648</v>
      </c>
      <c r="L117" s="264"/>
      <c r="M117" s="265" t="s">
        <v>19</v>
      </c>
      <c r="N117" s="266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208</v>
      </c>
      <c r="AT117" s="225" t="s">
        <v>470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162</v>
      </c>
      <c r="BM117" s="225" t="s">
        <v>1956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1776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 ht="16.5" customHeight="1">
      <c r="A119" s="39"/>
      <c r="B119" s="40"/>
      <c r="C119" s="257" t="s">
        <v>244</v>
      </c>
      <c r="D119" s="257" t="s">
        <v>470</v>
      </c>
      <c r="E119" s="258" t="s">
        <v>1830</v>
      </c>
      <c r="F119" s="259" t="s">
        <v>1779</v>
      </c>
      <c r="G119" s="260" t="s">
        <v>382</v>
      </c>
      <c r="H119" s="261">
        <v>1</v>
      </c>
      <c r="I119" s="262"/>
      <c r="J119" s="263">
        <f>ROUND(I119*H119,2)</f>
        <v>0</v>
      </c>
      <c r="K119" s="259" t="s">
        <v>648</v>
      </c>
      <c r="L119" s="264"/>
      <c r="M119" s="265" t="s">
        <v>19</v>
      </c>
      <c r="N119" s="266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208</v>
      </c>
      <c r="AT119" s="225" t="s">
        <v>470</v>
      </c>
      <c r="AU119" s="225" t="s">
        <v>81</v>
      </c>
      <c r="AY119" s="18" t="s">
        <v>154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162</v>
      </c>
      <c r="BM119" s="225" t="s">
        <v>1957</v>
      </c>
    </row>
    <row r="120" s="2" customFormat="1">
      <c r="A120" s="39"/>
      <c r="B120" s="40"/>
      <c r="C120" s="41"/>
      <c r="D120" s="227" t="s">
        <v>164</v>
      </c>
      <c r="E120" s="41"/>
      <c r="F120" s="228" t="s">
        <v>1779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81</v>
      </c>
    </row>
    <row r="121" s="2" customFormat="1" ht="16.5" customHeight="1">
      <c r="A121" s="39"/>
      <c r="B121" s="40"/>
      <c r="C121" s="257" t="s">
        <v>250</v>
      </c>
      <c r="D121" s="257" t="s">
        <v>470</v>
      </c>
      <c r="E121" s="258" t="s">
        <v>1832</v>
      </c>
      <c r="F121" s="259" t="s">
        <v>1782</v>
      </c>
      <c r="G121" s="260" t="s">
        <v>382</v>
      </c>
      <c r="H121" s="261">
        <v>1</v>
      </c>
      <c r="I121" s="262"/>
      <c r="J121" s="263">
        <f>ROUND(I121*H121,2)</f>
        <v>0</v>
      </c>
      <c r="K121" s="259" t="s">
        <v>648</v>
      </c>
      <c r="L121" s="264"/>
      <c r="M121" s="265" t="s">
        <v>19</v>
      </c>
      <c r="N121" s="266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208</v>
      </c>
      <c r="AT121" s="225" t="s">
        <v>470</v>
      </c>
      <c r="AU121" s="225" t="s">
        <v>81</v>
      </c>
      <c r="AY121" s="18" t="s">
        <v>154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162</v>
      </c>
      <c r="BM121" s="225" t="s">
        <v>1958</v>
      </c>
    </row>
    <row r="122" s="2" customFormat="1">
      <c r="A122" s="39"/>
      <c r="B122" s="40"/>
      <c r="C122" s="41"/>
      <c r="D122" s="227" t="s">
        <v>164</v>
      </c>
      <c r="E122" s="41"/>
      <c r="F122" s="228" t="s">
        <v>1782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164</v>
      </c>
      <c r="AU122" s="18" t="s">
        <v>81</v>
      </c>
    </row>
    <row r="123" s="2" customFormat="1" ht="16.5" customHeight="1">
      <c r="A123" s="39"/>
      <c r="B123" s="40"/>
      <c r="C123" s="257" t="s">
        <v>256</v>
      </c>
      <c r="D123" s="257" t="s">
        <v>470</v>
      </c>
      <c r="E123" s="258" t="s">
        <v>1834</v>
      </c>
      <c r="F123" s="259" t="s">
        <v>1785</v>
      </c>
      <c r="G123" s="260" t="s">
        <v>382</v>
      </c>
      <c r="H123" s="261">
        <v>1</v>
      </c>
      <c r="I123" s="262"/>
      <c r="J123" s="263">
        <f>ROUND(I123*H123,2)</f>
        <v>0</v>
      </c>
      <c r="K123" s="259" t="s">
        <v>648</v>
      </c>
      <c r="L123" s="264"/>
      <c r="M123" s="265" t="s">
        <v>19</v>
      </c>
      <c r="N123" s="266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208</v>
      </c>
      <c r="AT123" s="225" t="s">
        <v>470</v>
      </c>
      <c r="AU123" s="225" t="s">
        <v>81</v>
      </c>
      <c r="AY123" s="18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162</v>
      </c>
      <c r="BM123" s="225" t="s">
        <v>1959</v>
      </c>
    </row>
    <row r="124" s="2" customFormat="1">
      <c r="A124" s="39"/>
      <c r="B124" s="40"/>
      <c r="C124" s="41"/>
      <c r="D124" s="227" t="s">
        <v>164</v>
      </c>
      <c r="E124" s="41"/>
      <c r="F124" s="228" t="s">
        <v>1785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164</v>
      </c>
      <c r="AU124" s="18" t="s">
        <v>81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1836</v>
      </c>
      <c r="F125" s="212" t="s">
        <v>1837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SUM(P126:P133)</f>
        <v>0</v>
      </c>
      <c r="Q125" s="206"/>
      <c r="R125" s="207">
        <f>SUM(R126:R133)</f>
        <v>0</v>
      </c>
      <c r="S125" s="206"/>
      <c r="T125" s="208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154</v>
      </c>
      <c r="BK125" s="211">
        <f>SUM(BK126:BK133)</f>
        <v>0</v>
      </c>
    </row>
    <row r="126" s="2" customFormat="1" ht="37.8" customHeight="1">
      <c r="A126" s="39"/>
      <c r="B126" s="40"/>
      <c r="C126" s="257" t="s">
        <v>262</v>
      </c>
      <c r="D126" s="257" t="s">
        <v>470</v>
      </c>
      <c r="E126" s="258" t="s">
        <v>1838</v>
      </c>
      <c r="F126" s="259" t="s">
        <v>1839</v>
      </c>
      <c r="G126" s="260" t="s">
        <v>275</v>
      </c>
      <c r="H126" s="261">
        <v>26</v>
      </c>
      <c r="I126" s="262"/>
      <c r="J126" s="263">
        <f>ROUND(I126*H126,2)</f>
        <v>0</v>
      </c>
      <c r="K126" s="259" t="s">
        <v>648</v>
      </c>
      <c r="L126" s="264"/>
      <c r="M126" s="265" t="s">
        <v>19</v>
      </c>
      <c r="N126" s="266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208</v>
      </c>
      <c r="AT126" s="225" t="s">
        <v>470</v>
      </c>
      <c r="AU126" s="225" t="s">
        <v>81</v>
      </c>
      <c r="AY126" s="18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162</v>
      </c>
      <c r="BM126" s="225" t="s">
        <v>1960</v>
      </c>
    </row>
    <row r="127" s="2" customFormat="1">
      <c r="A127" s="39"/>
      <c r="B127" s="40"/>
      <c r="C127" s="41"/>
      <c r="D127" s="227" t="s">
        <v>164</v>
      </c>
      <c r="E127" s="41"/>
      <c r="F127" s="228" t="s">
        <v>1839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81</v>
      </c>
    </row>
    <row r="128" s="2" customFormat="1" ht="24.15" customHeight="1">
      <c r="A128" s="39"/>
      <c r="B128" s="40"/>
      <c r="C128" s="257" t="s">
        <v>272</v>
      </c>
      <c r="D128" s="257" t="s">
        <v>470</v>
      </c>
      <c r="E128" s="258" t="s">
        <v>1841</v>
      </c>
      <c r="F128" s="259" t="s">
        <v>1842</v>
      </c>
      <c r="G128" s="260" t="s">
        <v>275</v>
      </c>
      <c r="H128" s="261">
        <v>3</v>
      </c>
      <c r="I128" s="262"/>
      <c r="J128" s="263">
        <f>ROUND(I128*H128,2)</f>
        <v>0</v>
      </c>
      <c r="K128" s="259" t="s">
        <v>648</v>
      </c>
      <c r="L128" s="264"/>
      <c r="M128" s="265" t="s">
        <v>19</v>
      </c>
      <c r="N128" s="266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208</v>
      </c>
      <c r="AT128" s="225" t="s">
        <v>470</v>
      </c>
      <c r="AU128" s="225" t="s">
        <v>81</v>
      </c>
      <c r="AY128" s="18" t="s">
        <v>154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162</v>
      </c>
      <c r="BM128" s="225" t="s">
        <v>1961</v>
      </c>
    </row>
    <row r="129" s="2" customFormat="1">
      <c r="A129" s="39"/>
      <c r="B129" s="40"/>
      <c r="C129" s="41"/>
      <c r="D129" s="227" t="s">
        <v>164</v>
      </c>
      <c r="E129" s="41"/>
      <c r="F129" s="228" t="s">
        <v>1842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81</v>
      </c>
    </row>
    <row r="130" s="2" customFormat="1" ht="33" customHeight="1">
      <c r="A130" s="39"/>
      <c r="B130" s="40"/>
      <c r="C130" s="257" t="s">
        <v>279</v>
      </c>
      <c r="D130" s="257" t="s">
        <v>470</v>
      </c>
      <c r="E130" s="258" t="s">
        <v>1844</v>
      </c>
      <c r="F130" s="259" t="s">
        <v>1845</v>
      </c>
      <c r="G130" s="260" t="s">
        <v>275</v>
      </c>
      <c r="H130" s="261">
        <v>1</v>
      </c>
      <c r="I130" s="262"/>
      <c r="J130" s="263">
        <f>ROUND(I130*H130,2)</f>
        <v>0</v>
      </c>
      <c r="K130" s="259" t="s">
        <v>648</v>
      </c>
      <c r="L130" s="264"/>
      <c r="M130" s="265" t="s">
        <v>19</v>
      </c>
      <c r="N130" s="266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208</v>
      </c>
      <c r="AT130" s="225" t="s">
        <v>470</v>
      </c>
      <c r="AU130" s="225" t="s">
        <v>81</v>
      </c>
      <c r="AY130" s="18" t="s">
        <v>154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162</v>
      </c>
      <c r="BM130" s="225" t="s">
        <v>1962</v>
      </c>
    </row>
    <row r="131" s="2" customFormat="1">
      <c r="A131" s="39"/>
      <c r="B131" s="40"/>
      <c r="C131" s="41"/>
      <c r="D131" s="227" t="s">
        <v>164</v>
      </c>
      <c r="E131" s="41"/>
      <c r="F131" s="228" t="s">
        <v>1845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164</v>
      </c>
      <c r="AU131" s="18" t="s">
        <v>81</v>
      </c>
    </row>
    <row r="132" s="2" customFormat="1" ht="16.5" customHeight="1">
      <c r="A132" s="39"/>
      <c r="B132" s="40"/>
      <c r="C132" s="257" t="s">
        <v>289</v>
      </c>
      <c r="D132" s="257" t="s">
        <v>470</v>
      </c>
      <c r="E132" s="258" t="s">
        <v>1847</v>
      </c>
      <c r="F132" s="259" t="s">
        <v>1848</v>
      </c>
      <c r="G132" s="260" t="s">
        <v>275</v>
      </c>
      <c r="H132" s="261">
        <v>1</v>
      </c>
      <c r="I132" s="262"/>
      <c r="J132" s="263">
        <f>ROUND(I132*H132,2)</f>
        <v>0</v>
      </c>
      <c r="K132" s="259" t="s">
        <v>648</v>
      </c>
      <c r="L132" s="264"/>
      <c r="M132" s="265" t="s">
        <v>19</v>
      </c>
      <c r="N132" s="266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208</v>
      </c>
      <c r="AT132" s="225" t="s">
        <v>470</v>
      </c>
      <c r="AU132" s="225" t="s">
        <v>81</v>
      </c>
      <c r="AY132" s="18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162</v>
      </c>
      <c r="BM132" s="225" t="s">
        <v>1963</v>
      </c>
    </row>
    <row r="133" s="2" customFormat="1">
      <c r="A133" s="39"/>
      <c r="B133" s="40"/>
      <c r="C133" s="41"/>
      <c r="D133" s="227" t="s">
        <v>164</v>
      </c>
      <c r="E133" s="41"/>
      <c r="F133" s="228" t="s">
        <v>1848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81</v>
      </c>
    </row>
    <row r="134" s="12" customFormat="1" ht="22.8" customHeight="1">
      <c r="A134" s="12"/>
      <c r="B134" s="198"/>
      <c r="C134" s="199"/>
      <c r="D134" s="200" t="s">
        <v>71</v>
      </c>
      <c r="E134" s="212" t="s">
        <v>1850</v>
      </c>
      <c r="F134" s="212" t="s">
        <v>1851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SUM(P135:P176)</f>
        <v>0</v>
      </c>
      <c r="Q134" s="206"/>
      <c r="R134" s="207">
        <f>SUM(R135:R176)</f>
        <v>0</v>
      </c>
      <c r="S134" s="206"/>
      <c r="T134" s="208">
        <f>SUM(T135:T176)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79</v>
      </c>
      <c r="AY134" s="209" t="s">
        <v>154</v>
      </c>
      <c r="BK134" s="211">
        <f>SUM(BK135:BK176)</f>
        <v>0</v>
      </c>
    </row>
    <row r="135" s="2" customFormat="1" ht="16.5" customHeight="1">
      <c r="A135" s="39"/>
      <c r="B135" s="40"/>
      <c r="C135" s="257" t="s">
        <v>7</v>
      </c>
      <c r="D135" s="257" t="s">
        <v>470</v>
      </c>
      <c r="E135" s="258" t="s">
        <v>1852</v>
      </c>
      <c r="F135" s="259" t="s">
        <v>1853</v>
      </c>
      <c r="G135" s="260" t="s">
        <v>275</v>
      </c>
      <c r="H135" s="261">
        <v>1</v>
      </c>
      <c r="I135" s="262"/>
      <c r="J135" s="263">
        <f>ROUND(I135*H135,2)</f>
        <v>0</v>
      </c>
      <c r="K135" s="259" t="s">
        <v>648</v>
      </c>
      <c r="L135" s="264"/>
      <c r="M135" s="265" t="s">
        <v>19</v>
      </c>
      <c r="N135" s="266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208</v>
      </c>
      <c r="AT135" s="225" t="s">
        <v>470</v>
      </c>
      <c r="AU135" s="225" t="s">
        <v>81</v>
      </c>
      <c r="AY135" s="18" t="s">
        <v>154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162</v>
      </c>
      <c r="BM135" s="225" t="s">
        <v>1964</v>
      </c>
    </row>
    <row r="136" s="2" customFormat="1">
      <c r="A136" s="39"/>
      <c r="B136" s="40"/>
      <c r="C136" s="41"/>
      <c r="D136" s="227" t="s">
        <v>164</v>
      </c>
      <c r="E136" s="41"/>
      <c r="F136" s="228" t="s">
        <v>1853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81</v>
      </c>
    </row>
    <row r="137" s="2" customFormat="1" ht="16.5" customHeight="1">
      <c r="A137" s="39"/>
      <c r="B137" s="40"/>
      <c r="C137" s="257" t="s">
        <v>300</v>
      </c>
      <c r="D137" s="257" t="s">
        <v>470</v>
      </c>
      <c r="E137" s="258" t="s">
        <v>1855</v>
      </c>
      <c r="F137" s="259" t="s">
        <v>1856</v>
      </c>
      <c r="G137" s="260" t="s">
        <v>275</v>
      </c>
      <c r="H137" s="261">
        <v>2</v>
      </c>
      <c r="I137" s="262"/>
      <c r="J137" s="263">
        <f>ROUND(I137*H137,2)</f>
        <v>0</v>
      </c>
      <c r="K137" s="259" t="s">
        <v>648</v>
      </c>
      <c r="L137" s="264"/>
      <c r="M137" s="265" t="s">
        <v>19</v>
      </c>
      <c r="N137" s="266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208</v>
      </c>
      <c r="AT137" s="225" t="s">
        <v>470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162</v>
      </c>
      <c r="BM137" s="225" t="s">
        <v>1965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1856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 ht="16.5" customHeight="1">
      <c r="A139" s="39"/>
      <c r="B139" s="40"/>
      <c r="C139" s="257" t="s">
        <v>305</v>
      </c>
      <c r="D139" s="257" t="s">
        <v>470</v>
      </c>
      <c r="E139" s="258" t="s">
        <v>1858</v>
      </c>
      <c r="F139" s="259" t="s">
        <v>1859</v>
      </c>
      <c r="G139" s="260" t="s">
        <v>275</v>
      </c>
      <c r="H139" s="261">
        <v>4</v>
      </c>
      <c r="I139" s="262"/>
      <c r="J139" s="263">
        <f>ROUND(I139*H139,2)</f>
        <v>0</v>
      </c>
      <c r="K139" s="259" t="s">
        <v>648</v>
      </c>
      <c r="L139" s="264"/>
      <c r="M139" s="265" t="s">
        <v>19</v>
      </c>
      <c r="N139" s="266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208</v>
      </c>
      <c r="AT139" s="225" t="s">
        <v>470</v>
      </c>
      <c r="AU139" s="225" t="s">
        <v>81</v>
      </c>
      <c r="AY139" s="18" t="s">
        <v>154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162</v>
      </c>
      <c r="BM139" s="225" t="s">
        <v>1966</v>
      </c>
    </row>
    <row r="140" s="2" customFormat="1">
      <c r="A140" s="39"/>
      <c r="B140" s="40"/>
      <c r="C140" s="41"/>
      <c r="D140" s="227" t="s">
        <v>164</v>
      </c>
      <c r="E140" s="41"/>
      <c r="F140" s="228" t="s">
        <v>1859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164</v>
      </c>
      <c r="AU140" s="18" t="s">
        <v>81</v>
      </c>
    </row>
    <row r="141" s="2" customFormat="1" ht="16.5" customHeight="1">
      <c r="A141" s="39"/>
      <c r="B141" s="40"/>
      <c r="C141" s="257" t="s">
        <v>312</v>
      </c>
      <c r="D141" s="257" t="s">
        <v>470</v>
      </c>
      <c r="E141" s="258" t="s">
        <v>1861</v>
      </c>
      <c r="F141" s="259" t="s">
        <v>1862</v>
      </c>
      <c r="G141" s="260" t="s">
        <v>275</v>
      </c>
      <c r="H141" s="261">
        <v>1</v>
      </c>
      <c r="I141" s="262"/>
      <c r="J141" s="263">
        <f>ROUND(I141*H141,2)</f>
        <v>0</v>
      </c>
      <c r="K141" s="259" t="s">
        <v>648</v>
      </c>
      <c r="L141" s="264"/>
      <c r="M141" s="265" t="s">
        <v>19</v>
      </c>
      <c r="N141" s="266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208</v>
      </c>
      <c r="AT141" s="225" t="s">
        <v>470</v>
      </c>
      <c r="AU141" s="225" t="s">
        <v>81</v>
      </c>
      <c r="AY141" s="18" t="s">
        <v>154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162</v>
      </c>
      <c r="BM141" s="225" t="s">
        <v>1967</v>
      </c>
    </row>
    <row r="142" s="2" customFormat="1">
      <c r="A142" s="39"/>
      <c r="B142" s="40"/>
      <c r="C142" s="41"/>
      <c r="D142" s="227" t="s">
        <v>164</v>
      </c>
      <c r="E142" s="41"/>
      <c r="F142" s="228" t="s">
        <v>1862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164</v>
      </c>
      <c r="AU142" s="18" t="s">
        <v>81</v>
      </c>
    </row>
    <row r="143" s="2" customFormat="1" ht="16.5" customHeight="1">
      <c r="A143" s="39"/>
      <c r="B143" s="40"/>
      <c r="C143" s="257" t="s">
        <v>318</v>
      </c>
      <c r="D143" s="257" t="s">
        <v>470</v>
      </c>
      <c r="E143" s="258" t="s">
        <v>1864</v>
      </c>
      <c r="F143" s="259" t="s">
        <v>1865</v>
      </c>
      <c r="G143" s="260" t="s">
        <v>275</v>
      </c>
      <c r="H143" s="261">
        <v>2</v>
      </c>
      <c r="I143" s="262"/>
      <c r="J143" s="263">
        <f>ROUND(I143*H143,2)</f>
        <v>0</v>
      </c>
      <c r="K143" s="259" t="s">
        <v>648</v>
      </c>
      <c r="L143" s="264"/>
      <c r="M143" s="265" t="s">
        <v>19</v>
      </c>
      <c r="N143" s="266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208</v>
      </c>
      <c r="AT143" s="225" t="s">
        <v>470</v>
      </c>
      <c r="AU143" s="225" t="s">
        <v>81</v>
      </c>
      <c r="AY143" s="18" t="s">
        <v>154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162</v>
      </c>
      <c r="BM143" s="225" t="s">
        <v>1968</v>
      </c>
    </row>
    <row r="144" s="2" customFormat="1">
      <c r="A144" s="39"/>
      <c r="B144" s="40"/>
      <c r="C144" s="41"/>
      <c r="D144" s="227" t="s">
        <v>164</v>
      </c>
      <c r="E144" s="41"/>
      <c r="F144" s="228" t="s">
        <v>1865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164</v>
      </c>
      <c r="AU144" s="18" t="s">
        <v>81</v>
      </c>
    </row>
    <row r="145" s="2" customFormat="1" ht="16.5" customHeight="1">
      <c r="A145" s="39"/>
      <c r="B145" s="40"/>
      <c r="C145" s="257" t="s">
        <v>324</v>
      </c>
      <c r="D145" s="257" t="s">
        <v>470</v>
      </c>
      <c r="E145" s="258" t="s">
        <v>1867</v>
      </c>
      <c r="F145" s="259" t="s">
        <v>1868</v>
      </c>
      <c r="G145" s="260" t="s">
        <v>275</v>
      </c>
      <c r="H145" s="261">
        <v>1</v>
      </c>
      <c r="I145" s="262"/>
      <c r="J145" s="263">
        <f>ROUND(I145*H145,2)</f>
        <v>0</v>
      </c>
      <c r="K145" s="259" t="s">
        <v>648</v>
      </c>
      <c r="L145" s="264"/>
      <c r="M145" s="265" t="s">
        <v>19</v>
      </c>
      <c r="N145" s="266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208</v>
      </c>
      <c r="AT145" s="225" t="s">
        <v>470</v>
      </c>
      <c r="AU145" s="225" t="s">
        <v>81</v>
      </c>
      <c r="AY145" s="18" t="s">
        <v>154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162</v>
      </c>
      <c r="BM145" s="225" t="s">
        <v>1969</v>
      </c>
    </row>
    <row r="146" s="2" customFormat="1">
      <c r="A146" s="39"/>
      <c r="B146" s="40"/>
      <c r="C146" s="41"/>
      <c r="D146" s="227" t="s">
        <v>164</v>
      </c>
      <c r="E146" s="41"/>
      <c r="F146" s="228" t="s">
        <v>1868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164</v>
      </c>
      <c r="AU146" s="18" t="s">
        <v>81</v>
      </c>
    </row>
    <row r="147" s="2" customFormat="1" ht="24.15" customHeight="1">
      <c r="A147" s="39"/>
      <c r="B147" s="40"/>
      <c r="C147" s="257" t="s">
        <v>330</v>
      </c>
      <c r="D147" s="257" t="s">
        <v>470</v>
      </c>
      <c r="E147" s="258" t="s">
        <v>1870</v>
      </c>
      <c r="F147" s="259" t="s">
        <v>1871</v>
      </c>
      <c r="G147" s="260" t="s">
        <v>275</v>
      </c>
      <c r="H147" s="261">
        <v>1</v>
      </c>
      <c r="I147" s="262"/>
      <c r="J147" s="263">
        <f>ROUND(I147*H147,2)</f>
        <v>0</v>
      </c>
      <c r="K147" s="259" t="s">
        <v>648</v>
      </c>
      <c r="L147" s="264"/>
      <c r="M147" s="265" t="s">
        <v>19</v>
      </c>
      <c r="N147" s="266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208</v>
      </c>
      <c r="AT147" s="225" t="s">
        <v>470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162</v>
      </c>
      <c r="BM147" s="225" t="s">
        <v>1970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1871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 ht="24.15" customHeight="1">
      <c r="A149" s="39"/>
      <c r="B149" s="40"/>
      <c r="C149" s="257" t="s">
        <v>337</v>
      </c>
      <c r="D149" s="257" t="s">
        <v>470</v>
      </c>
      <c r="E149" s="258" t="s">
        <v>1873</v>
      </c>
      <c r="F149" s="259" t="s">
        <v>1874</v>
      </c>
      <c r="G149" s="260" t="s">
        <v>275</v>
      </c>
      <c r="H149" s="261">
        <v>2</v>
      </c>
      <c r="I149" s="262"/>
      <c r="J149" s="263">
        <f>ROUND(I149*H149,2)</f>
        <v>0</v>
      </c>
      <c r="K149" s="259" t="s">
        <v>648</v>
      </c>
      <c r="L149" s="264"/>
      <c r="M149" s="265" t="s">
        <v>19</v>
      </c>
      <c r="N149" s="266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208</v>
      </c>
      <c r="AT149" s="225" t="s">
        <v>470</v>
      </c>
      <c r="AU149" s="225" t="s">
        <v>81</v>
      </c>
      <c r="AY149" s="18" t="s">
        <v>154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162</v>
      </c>
      <c r="BM149" s="225" t="s">
        <v>1971</v>
      </c>
    </row>
    <row r="150" s="2" customFormat="1">
      <c r="A150" s="39"/>
      <c r="B150" s="40"/>
      <c r="C150" s="41"/>
      <c r="D150" s="227" t="s">
        <v>164</v>
      </c>
      <c r="E150" s="41"/>
      <c r="F150" s="228" t="s">
        <v>1874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164</v>
      </c>
      <c r="AU150" s="18" t="s">
        <v>81</v>
      </c>
    </row>
    <row r="151" s="2" customFormat="1" ht="33" customHeight="1">
      <c r="A151" s="39"/>
      <c r="B151" s="40"/>
      <c r="C151" s="257" t="s">
        <v>344</v>
      </c>
      <c r="D151" s="257" t="s">
        <v>470</v>
      </c>
      <c r="E151" s="258" t="s">
        <v>1972</v>
      </c>
      <c r="F151" s="259" t="s">
        <v>1973</v>
      </c>
      <c r="G151" s="260" t="s">
        <v>275</v>
      </c>
      <c r="H151" s="261">
        <v>7</v>
      </c>
      <c r="I151" s="262"/>
      <c r="J151" s="263">
        <f>ROUND(I151*H151,2)</f>
        <v>0</v>
      </c>
      <c r="K151" s="259" t="s">
        <v>648</v>
      </c>
      <c r="L151" s="264"/>
      <c r="M151" s="265" t="s">
        <v>19</v>
      </c>
      <c r="N151" s="266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208</v>
      </c>
      <c r="AT151" s="225" t="s">
        <v>470</v>
      </c>
      <c r="AU151" s="225" t="s">
        <v>81</v>
      </c>
      <c r="AY151" s="18" t="s">
        <v>154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162</v>
      </c>
      <c r="BM151" s="225" t="s">
        <v>1974</v>
      </c>
    </row>
    <row r="152" s="2" customFormat="1">
      <c r="A152" s="39"/>
      <c r="B152" s="40"/>
      <c r="C152" s="41"/>
      <c r="D152" s="227" t="s">
        <v>164</v>
      </c>
      <c r="E152" s="41"/>
      <c r="F152" s="228" t="s">
        <v>1973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81</v>
      </c>
    </row>
    <row r="153" s="2" customFormat="1" ht="16.5" customHeight="1">
      <c r="A153" s="39"/>
      <c r="B153" s="40"/>
      <c r="C153" s="257" t="s">
        <v>353</v>
      </c>
      <c r="D153" s="257" t="s">
        <v>470</v>
      </c>
      <c r="E153" s="258" t="s">
        <v>1876</v>
      </c>
      <c r="F153" s="259" t="s">
        <v>1877</v>
      </c>
      <c r="G153" s="260" t="s">
        <v>275</v>
      </c>
      <c r="H153" s="261">
        <v>1</v>
      </c>
      <c r="I153" s="262"/>
      <c r="J153" s="263">
        <f>ROUND(I153*H153,2)</f>
        <v>0</v>
      </c>
      <c r="K153" s="259" t="s">
        <v>648</v>
      </c>
      <c r="L153" s="264"/>
      <c r="M153" s="265" t="s">
        <v>19</v>
      </c>
      <c r="N153" s="266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208</v>
      </c>
      <c r="AT153" s="225" t="s">
        <v>470</v>
      </c>
      <c r="AU153" s="225" t="s">
        <v>81</v>
      </c>
      <c r="AY153" s="18" t="s">
        <v>154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162</v>
      </c>
      <c r="BM153" s="225" t="s">
        <v>1975</v>
      </c>
    </row>
    <row r="154" s="2" customFormat="1">
      <c r="A154" s="39"/>
      <c r="B154" s="40"/>
      <c r="C154" s="41"/>
      <c r="D154" s="227" t="s">
        <v>164</v>
      </c>
      <c r="E154" s="41"/>
      <c r="F154" s="228" t="s">
        <v>1877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164</v>
      </c>
      <c r="AU154" s="18" t="s">
        <v>81</v>
      </c>
    </row>
    <row r="155" s="2" customFormat="1" ht="16.5" customHeight="1">
      <c r="A155" s="39"/>
      <c r="B155" s="40"/>
      <c r="C155" s="257" t="s">
        <v>360</v>
      </c>
      <c r="D155" s="257" t="s">
        <v>470</v>
      </c>
      <c r="E155" s="258" t="s">
        <v>1879</v>
      </c>
      <c r="F155" s="259" t="s">
        <v>1880</v>
      </c>
      <c r="G155" s="260" t="s">
        <v>275</v>
      </c>
      <c r="H155" s="261">
        <v>1</v>
      </c>
      <c r="I155" s="262"/>
      <c r="J155" s="263">
        <f>ROUND(I155*H155,2)</f>
        <v>0</v>
      </c>
      <c r="K155" s="259" t="s">
        <v>648</v>
      </c>
      <c r="L155" s="264"/>
      <c r="M155" s="265" t="s">
        <v>19</v>
      </c>
      <c r="N155" s="266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208</v>
      </c>
      <c r="AT155" s="225" t="s">
        <v>470</v>
      </c>
      <c r="AU155" s="225" t="s">
        <v>81</v>
      </c>
      <c r="AY155" s="18" t="s">
        <v>154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162</v>
      </c>
      <c r="BM155" s="225" t="s">
        <v>1976</v>
      </c>
    </row>
    <row r="156" s="2" customFormat="1">
      <c r="A156" s="39"/>
      <c r="B156" s="40"/>
      <c r="C156" s="41"/>
      <c r="D156" s="227" t="s">
        <v>164</v>
      </c>
      <c r="E156" s="41"/>
      <c r="F156" s="228" t="s">
        <v>1880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164</v>
      </c>
      <c r="AU156" s="18" t="s">
        <v>81</v>
      </c>
    </row>
    <row r="157" s="2" customFormat="1" ht="33" customHeight="1">
      <c r="A157" s="39"/>
      <c r="B157" s="40"/>
      <c r="C157" s="257" t="s">
        <v>366</v>
      </c>
      <c r="D157" s="257" t="s">
        <v>470</v>
      </c>
      <c r="E157" s="258" t="s">
        <v>1882</v>
      </c>
      <c r="F157" s="259" t="s">
        <v>1883</v>
      </c>
      <c r="G157" s="260" t="s">
        <v>275</v>
      </c>
      <c r="H157" s="261">
        <v>1</v>
      </c>
      <c r="I157" s="262"/>
      <c r="J157" s="263">
        <f>ROUND(I157*H157,2)</f>
        <v>0</v>
      </c>
      <c r="K157" s="259" t="s">
        <v>648</v>
      </c>
      <c r="L157" s="264"/>
      <c r="M157" s="265" t="s">
        <v>19</v>
      </c>
      <c r="N157" s="266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208</v>
      </c>
      <c r="AT157" s="225" t="s">
        <v>470</v>
      </c>
      <c r="AU157" s="225" t="s">
        <v>81</v>
      </c>
      <c r="AY157" s="18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162</v>
      </c>
      <c r="BM157" s="225" t="s">
        <v>1977</v>
      </c>
    </row>
    <row r="158" s="2" customFormat="1">
      <c r="A158" s="39"/>
      <c r="B158" s="40"/>
      <c r="C158" s="41"/>
      <c r="D158" s="227" t="s">
        <v>164</v>
      </c>
      <c r="E158" s="41"/>
      <c r="F158" s="228" t="s">
        <v>1883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81</v>
      </c>
    </row>
    <row r="159" s="2" customFormat="1" ht="16.5" customHeight="1">
      <c r="A159" s="39"/>
      <c r="B159" s="40"/>
      <c r="C159" s="257" t="s">
        <v>373</v>
      </c>
      <c r="D159" s="257" t="s">
        <v>470</v>
      </c>
      <c r="E159" s="258" t="s">
        <v>1885</v>
      </c>
      <c r="F159" s="259" t="s">
        <v>1886</v>
      </c>
      <c r="G159" s="260" t="s">
        <v>275</v>
      </c>
      <c r="H159" s="261">
        <v>20</v>
      </c>
      <c r="I159" s="262"/>
      <c r="J159" s="263">
        <f>ROUND(I159*H159,2)</f>
        <v>0</v>
      </c>
      <c r="K159" s="259" t="s">
        <v>648</v>
      </c>
      <c r="L159" s="264"/>
      <c r="M159" s="265" t="s">
        <v>19</v>
      </c>
      <c r="N159" s="266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208</v>
      </c>
      <c r="AT159" s="225" t="s">
        <v>470</v>
      </c>
      <c r="AU159" s="225" t="s">
        <v>81</v>
      </c>
      <c r="AY159" s="18" t="s">
        <v>154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162</v>
      </c>
      <c r="BM159" s="225" t="s">
        <v>1978</v>
      </c>
    </row>
    <row r="160" s="2" customFormat="1">
      <c r="A160" s="39"/>
      <c r="B160" s="40"/>
      <c r="C160" s="41"/>
      <c r="D160" s="227" t="s">
        <v>164</v>
      </c>
      <c r="E160" s="41"/>
      <c r="F160" s="228" t="s">
        <v>1886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164</v>
      </c>
      <c r="AU160" s="18" t="s">
        <v>81</v>
      </c>
    </row>
    <row r="161" s="2" customFormat="1" ht="16.5" customHeight="1">
      <c r="A161" s="39"/>
      <c r="B161" s="40"/>
      <c r="C161" s="257" t="s">
        <v>379</v>
      </c>
      <c r="D161" s="257" t="s">
        <v>470</v>
      </c>
      <c r="E161" s="258" t="s">
        <v>1888</v>
      </c>
      <c r="F161" s="259" t="s">
        <v>1889</v>
      </c>
      <c r="G161" s="260" t="s">
        <v>275</v>
      </c>
      <c r="H161" s="261">
        <v>2</v>
      </c>
      <c r="I161" s="262"/>
      <c r="J161" s="263">
        <f>ROUND(I161*H161,2)</f>
        <v>0</v>
      </c>
      <c r="K161" s="259" t="s">
        <v>648</v>
      </c>
      <c r="L161" s="264"/>
      <c r="M161" s="265" t="s">
        <v>19</v>
      </c>
      <c r="N161" s="266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208</v>
      </c>
      <c r="AT161" s="225" t="s">
        <v>470</v>
      </c>
      <c r="AU161" s="225" t="s">
        <v>81</v>
      </c>
      <c r="AY161" s="18" t="s">
        <v>154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162</v>
      </c>
      <c r="BM161" s="225" t="s">
        <v>1979</v>
      </c>
    </row>
    <row r="162" s="2" customFormat="1">
      <c r="A162" s="39"/>
      <c r="B162" s="40"/>
      <c r="C162" s="41"/>
      <c r="D162" s="227" t="s">
        <v>164</v>
      </c>
      <c r="E162" s="41"/>
      <c r="F162" s="228" t="s">
        <v>1889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164</v>
      </c>
      <c r="AU162" s="18" t="s">
        <v>81</v>
      </c>
    </row>
    <row r="163" s="2" customFormat="1" ht="16.5" customHeight="1">
      <c r="A163" s="39"/>
      <c r="B163" s="40"/>
      <c r="C163" s="257" t="s">
        <v>386</v>
      </c>
      <c r="D163" s="257" t="s">
        <v>470</v>
      </c>
      <c r="E163" s="258" t="s">
        <v>1891</v>
      </c>
      <c r="F163" s="259" t="s">
        <v>1892</v>
      </c>
      <c r="G163" s="260" t="s">
        <v>275</v>
      </c>
      <c r="H163" s="261">
        <v>10</v>
      </c>
      <c r="I163" s="262"/>
      <c r="J163" s="263">
        <f>ROUND(I163*H163,2)</f>
        <v>0</v>
      </c>
      <c r="K163" s="259" t="s">
        <v>648</v>
      </c>
      <c r="L163" s="264"/>
      <c r="M163" s="265" t="s">
        <v>19</v>
      </c>
      <c r="N163" s="266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208</v>
      </c>
      <c r="AT163" s="225" t="s">
        <v>470</v>
      </c>
      <c r="AU163" s="225" t="s">
        <v>81</v>
      </c>
      <c r="AY163" s="18" t="s">
        <v>154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162</v>
      </c>
      <c r="BM163" s="225" t="s">
        <v>1980</v>
      </c>
    </row>
    <row r="164" s="2" customFormat="1">
      <c r="A164" s="39"/>
      <c r="B164" s="40"/>
      <c r="C164" s="41"/>
      <c r="D164" s="227" t="s">
        <v>164</v>
      </c>
      <c r="E164" s="41"/>
      <c r="F164" s="228" t="s">
        <v>1892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164</v>
      </c>
      <c r="AU164" s="18" t="s">
        <v>81</v>
      </c>
    </row>
    <row r="165" s="2" customFormat="1" ht="16.5" customHeight="1">
      <c r="A165" s="39"/>
      <c r="B165" s="40"/>
      <c r="C165" s="257" t="s">
        <v>396</v>
      </c>
      <c r="D165" s="257" t="s">
        <v>470</v>
      </c>
      <c r="E165" s="258" t="s">
        <v>1894</v>
      </c>
      <c r="F165" s="259" t="s">
        <v>1895</v>
      </c>
      <c r="G165" s="260" t="s">
        <v>275</v>
      </c>
      <c r="H165" s="261">
        <v>10</v>
      </c>
      <c r="I165" s="262"/>
      <c r="J165" s="263">
        <f>ROUND(I165*H165,2)</f>
        <v>0</v>
      </c>
      <c r="K165" s="259" t="s">
        <v>648</v>
      </c>
      <c r="L165" s="264"/>
      <c r="M165" s="265" t="s">
        <v>19</v>
      </c>
      <c r="N165" s="266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208</v>
      </c>
      <c r="AT165" s="225" t="s">
        <v>470</v>
      </c>
      <c r="AU165" s="225" t="s">
        <v>81</v>
      </c>
      <c r="AY165" s="18" t="s">
        <v>154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162</v>
      </c>
      <c r="BM165" s="225" t="s">
        <v>1981</v>
      </c>
    </row>
    <row r="166" s="2" customFormat="1">
      <c r="A166" s="39"/>
      <c r="B166" s="40"/>
      <c r="C166" s="41"/>
      <c r="D166" s="227" t="s">
        <v>164</v>
      </c>
      <c r="E166" s="41"/>
      <c r="F166" s="228" t="s">
        <v>1895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164</v>
      </c>
      <c r="AU166" s="18" t="s">
        <v>81</v>
      </c>
    </row>
    <row r="167" s="2" customFormat="1" ht="24.15" customHeight="1">
      <c r="A167" s="39"/>
      <c r="B167" s="40"/>
      <c r="C167" s="257" t="s">
        <v>403</v>
      </c>
      <c r="D167" s="257" t="s">
        <v>470</v>
      </c>
      <c r="E167" s="258" t="s">
        <v>1897</v>
      </c>
      <c r="F167" s="259" t="s">
        <v>1898</v>
      </c>
      <c r="G167" s="260" t="s">
        <v>265</v>
      </c>
      <c r="H167" s="261">
        <v>70</v>
      </c>
      <c r="I167" s="262"/>
      <c r="J167" s="263">
        <f>ROUND(I167*H167,2)</f>
        <v>0</v>
      </c>
      <c r="K167" s="259" t="s">
        <v>648</v>
      </c>
      <c r="L167" s="264"/>
      <c r="M167" s="265" t="s">
        <v>19</v>
      </c>
      <c r="N167" s="266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208</v>
      </c>
      <c r="AT167" s="225" t="s">
        <v>470</v>
      </c>
      <c r="AU167" s="225" t="s">
        <v>81</v>
      </c>
      <c r="AY167" s="18" t="s">
        <v>154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162</v>
      </c>
      <c r="BM167" s="225" t="s">
        <v>1982</v>
      </c>
    </row>
    <row r="168" s="2" customFormat="1">
      <c r="A168" s="39"/>
      <c r="B168" s="40"/>
      <c r="C168" s="41"/>
      <c r="D168" s="227" t="s">
        <v>164</v>
      </c>
      <c r="E168" s="41"/>
      <c r="F168" s="228" t="s">
        <v>1898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164</v>
      </c>
      <c r="AU168" s="18" t="s">
        <v>81</v>
      </c>
    </row>
    <row r="169" s="2" customFormat="1" ht="21.75" customHeight="1">
      <c r="A169" s="39"/>
      <c r="B169" s="40"/>
      <c r="C169" s="257" t="s">
        <v>409</v>
      </c>
      <c r="D169" s="257" t="s">
        <v>470</v>
      </c>
      <c r="E169" s="258" t="s">
        <v>1900</v>
      </c>
      <c r="F169" s="259" t="s">
        <v>1901</v>
      </c>
      <c r="G169" s="260" t="s">
        <v>275</v>
      </c>
      <c r="H169" s="261">
        <v>200</v>
      </c>
      <c r="I169" s="262"/>
      <c r="J169" s="263">
        <f>ROUND(I169*H169,2)</f>
        <v>0</v>
      </c>
      <c r="K169" s="259" t="s">
        <v>648</v>
      </c>
      <c r="L169" s="264"/>
      <c r="M169" s="265" t="s">
        <v>19</v>
      </c>
      <c r="N169" s="266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208</v>
      </c>
      <c r="AT169" s="225" t="s">
        <v>470</v>
      </c>
      <c r="AU169" s="225" t="s">
        <v>81</v>
      </c>
      <c r="AY169" s="18" t="s">
        <v>154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162</v>
      </c>
      <c r="BM169" s="225" t="s">
        <v>1983</v>
      </c>
    </row>
    <row r="170" s="2" customFormat="1">
      <c r="A170" s="39"/>
      <c r="B170" s="40"/>
      <c r="C170" s="41"/>
      <c r="D170" s="227" t="s">
        <v>164</v>
      </c>
      <c r="E170" s="41"/>
      <c r="F170" s="228" t="s">
        <v>1901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164</v>
      </c>
      <c r="AU170" s="18" t="s">
        <v>81</v>
      </c>
    </row>
    <row r="171" s="2" customFormat="1" ht="24.15" customHeight="1">
      <c r="A171" s="39"/>
      <c r="B171" s="40"/>
      <c r="C171" s="257" t="s">
        <v>415</v>
      </c>
      <c r="D171" s="257" t="s">
        <v>470</v>
      </c>
      <c r="E171" s="258" t="s">
        <v>1903</v>
      </c>
      <c r="F171" s="259" t="s">
        <v>1904</v>
      </c>
      <c r="G171" s="260" t="s">
        <v>265</v>
      </c>
      <c r="H171" s="261">
        <v>30</v>
      </c>
      <c r="I171" s="262"/>
      <c r="J171" s="263">
        <f>ROUND(I171*H171,2)</f>
        <v>0</v>
      </c>
      <c r="K171" s="259" t="s">
        <v>648</v>
      </c>
      <c r="L171" s="264"/>
      <c r="M171" s="265" t="s">
        <v>19</v>
      </c>
      <c r="N171" s="266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208</v>
      </c>
      <c r="AT171" s="225" t="s">
        <v>470</v>
      </c>
      <c r="AU171" s="225" t="s">
        <v>81</v>
      </c>
      <c r="AY171" s="18" t="s">
        <v>154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79</v>
      </c>
      <c r="BK171" s="226">
        <f>ROUND(I171*H171,2)</f>
        <v>0</v>
      </c>
      <c r="BL171" s="18" t="s">
        <v>162</v>
      </c>
      <c r="BM171" s="225" t="s">
        <v>1984</v>
      </c>
    </row>
    <row r="172" s="2" customFormat="1">
      <c r="A172" s="39"/>
      <c r="B172" s="40"/>
      <c r="C172" s="41"/>
      <c r="D172" s="227" t="s">
        <v>164</v>
      </c>
      <c r="E172" s="41"/>
      <c r="F172" s="228" t="s">
        <v>1904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164</v>
      </c>
      <c r="AU172" s="18" t="s">
        <v>81</v>
      </c>
    </row>
    <row r="173" s="2" customFormat="1" ht="16.5" customHeight="1">
      <c r="A173" s="39"/>
      <c r="B173" s="40"/>
      <c r="C173" s="257" t="s">
        <v>421</v>
      </c>
      <c r="D173" s="257" t="s">
        <v>470</v>
      </c>
      <c r="E173" s="258" t="s">
        <v>1985</v>
      </c>
      <c r="F173" s="259" t="s">
        <v>1986</v>
      </c>
      <c r="G173" s="260" t="s">
        <v>275</v>
      </c>
      <c r="H173" s="261">
        <v>2</v>
      </c>
      <c r="I173" s="262"/>
      <c r="J173" s="263">
        <f>ROUND(I173*H173,2)</f>
        <v>0</v>
      </c>
      <c r="K173" s="259" t="s">
        <v>648</v>
      </c>
      <c r="L173" s="264"/>
      <c r="M173" s="265" t="s">
        <v>19</v>
      </c>
      <c r="N173" s="266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208</v>
      </c>
      <c r="AT173" s="225" t="s">
        <v>470</v>
      </c>
      <c r="AU173" s="225" t="s">
        <v>81</v>
      </c>
      <c r="AY173" s="18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162</v>
      </c>
      <c r="BM173" s="225" t="s">
        <v>1987</v>
      </c>
    </row>
    <row r="174" s="2" customFormat="1">
      <c r="A174" s="39"/>
      <c r="B174" s="40"/>
      <c r="C174" s="41"/>
      <c r="D174" s="227" t="s">
        <v>164</v>
      </c>
      <c r="E174" s="41"/>
      <c r="F174" s="228" t="s">
        <v>1986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164</v>
      </c>
      <c r="AU174" s="18" t="s">
        <v>81</v>
      </c>
    </row>
    <row r="175" s="2" customFormat="1" ht="16.5" customHeight="1">
      <c r="A175" s="39"/>
      <c r="B175" s="40"/>
      <c r="C175" s="257" t="s">
        <v>428</v>
      </c>
      <c r="D175" s="257" t="s">
        <v>470</v>
      </c>
      <c r="E175" s="258" t="s">
        <v>1906</v>
      </c>
      <c r="F175" s="259" t="s">
        <v>1907</v>
      </c>
      <c r="G175" s="260" t="s">
        <v>275</v>
      </c>
      <c r="H175" s="261">
        <v>1</v>
      </c>
      <c r="I175" s="262"/>
      <c r="J175" s="263">
        <f>ROUND(I175*H175,2)</f>
        <v>0</v>
      </c>
      <c r="K175" s="259" t="s">
        <v>648</v>
      </c>
      <c r="L175" s="264"/>
      <c r="M175" s="265" t="s">
        <v>19</v>
      </c>
      <c r="N175" s="266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208</v>
      </c>
      <c r="AT175" s="225" t="s">
        <v>470</v>
      </c>
      <c r="AU175" s="225" t="s">
        <v>81</v>
      </c>
      <c r="AY175" s="18" t="s">
        <v>154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162</v>
      </c>
      <c r="BM175" s="225" t="s">
        <v>1988</v>
      </c>
    </row>
    <row r="176" s="2" customFormat="1">
      <c r="A176" s="39"/>
      <c r="B176" s="40"/>
      <c r="C176" s="41"/>
      <c r="D176" s="227" t="s">
        <v>164</v>
      </c>
      <c r="E176" s="41"/>
      <c r="F176" s="228" t="s">
        <v>1907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164</v>
      </c>
      <c r="AU176" s="18" t="s">
        <v>81</v>
      </c>
    </row>
    <row r="177" s="12" customFormat="1" ht="25.92" customHeight="1">
      <c r="A177" s="12"/>
      <c r="B177" s="198"/>
      <c r="C177" s="199"/>
      <c r="D177" s="200" t="s">
        <v>71</v>
      </c>
      <c r="E177" s="201" t="s">
        <v>1912</v>
      </c>
      <c r="F177" s="201" t="s">
        <v>1913</v>
      </c>
      <c r="G177" s="199"/>
      <c r="H177" s="199"/>
      <c r="I177" s="202"/>
      <c r="J177" s="203">
        <f>BK177</f>
        <v>0</v>
      </c>
      <c r="K177" s="199"/>
      <c r="L177" s="204"/>
      <c r="M177" s="205"/>
      <c r="N177" s="206"/>
      <c r="O177" s="206"/>
      <c r="P177" s="207">
        <f>SUM(P178:P197)</f>
        <v>0</v>
      </c>
      <c r="Q177" s="206"/>
      <c r="R177" s="207">
        <f>SUM(R178:R197)</f>
        <v>0</v>
      </c>
      <c r="S177" s="206"/>
      <c r="T177" s="208">
        <f>SUM(T178:T197)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79</v>
      </c>
      <c r="AT177" s="210" t="s">
        <v>71</v>
      </c>
      <c r="AU177" s="210" t="s">
        <v>72</v>
      </c>
      <c r="AY177" s="209" t="s">
        <v>154</v>
      </c>
      <c r="BK177" s="211">
        <f>SUM(BK178:BK197)</f>
        <v>0</v>
      </c>
    </row>
    <row r="178" s="2" customFormat="1" ht="16.5" customHeight="1">
      <c r="A178" s="39"/>
      <c r="B178" s="40"/>
      <c r="C178" s="257" t="s">
        <v>435</v>
      </c>
      <c r="D178" s="257" t="s">
        <v>470</v>
      </c>
      <c r="E178" s="258" t="s">
        <v>1914</v>
      </c>
      <c r="F178" s="259" t="s">
        <v>1915</v>
      </c>
      <c r="G178" s="260" t="s">
        <v>265</v>
      </c>
      <c r="H178" s="261">
        <v>5</v>
      </c>
      <c r="I178" s="262"/>
      <c r="J178" s="263">
        <f>ROUND(I178*H178,2)</f>
        <v>0</v>
      </c>
      <c r="K178" s="259" t="s">
        <v>648</v>
      </c>
      <c r="L178" s="264"/>
      <c r="M178" s="265" t="s">
        <v>19</v>
      </c>
      <c r="N178" s="266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208</v>
      </c>
      <c r="AT178" s="225" t="s">
        <v>470</v>
      </c>
      <c r="AU178" s="225" t="s">
        <v>79</v>
      </c>
      <c r="AY178" s="18" t="s">
        <v>154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162</v>
      </c>
      <c r="BM178" s="225" t="s">
        <v>1989</v>
      </c>
    </row>
    <row r="179" s="2" customFormat="1">
      <c r="A179" s="39"/>
      <c r="B179" s="40"/>
      <c r="C179" s="41"/>
      <c r="D179" s="227" t="s">
        <v>164</v>
      </c>
      <c r="E179" s="41"/>
      <c r="F179" s="228" t="s">
        <v>1915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164</v>
      </c>
      <c r="AU179" s="18" t="s">
        <v>79</v>
      </c>
    </row>
    <row r="180" s="2" customFormat="1" ht="16.5" customHeight="1">
      <c r="A180" s="39"/>
      <c r="B180" s="40"/>
      <c r="C180" s="257" t="s">
        <v>441</v>
      </c>
      <c r="D180" s="257" t="s">
        <v>470</v>
      </c>
      <c r="E180" s="258" t="s">
        <v>1990</v>
      </c>
      <c r="F180" s="259" t="s">
        <v>1991</v>
      </c>
      <c r="G180" s="260" t="s">
        <v>265</v>
      </c>
      <c r="H180" s="261">
        <v>140</v>
      </c>
      <c r="I180" s="262"/>
      <c r="J180" s="263">
        <f>ROUND(I180*H180,2)</f>
        <v>0</v>
      </c>
      <c r="K180" s="259" t="s">
        <v>648</v>
      </c>
      <c r="L180" s="264"/>
      <c r="M180" s="265" t="s">
        <v>19</v>
      </c>
      <c r="N180" s="266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208</v>
      </c>
      <c r="AT180" s="225" t="s">
        <v>470</v>
      </c>
      <c r="AU180" s="225" t="s">
        <v>79</v>
      </c>
      <c r="AY180" s="18" t="s">
        <v>154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162</v>
      </c>
      <c r="BM180" s="225" t="s">
        <v>1992</v>
      </c>
    </row>
    <row r="181" s="2" customFormat="1">
      <c r="A181" s="39"/>
      <c r="B181" s="40"/>
      <c r="C181" s="41"/>
      <c r="D181" s="227" t="s">
        <v>164</v>
      </c>
      <c r="E181" s="41"/>
      <c r="F181" s="228" t="s">
        <v>1991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164</v>
      </c>
      <c r="AU181" s="18" t="s">
        <v>79</v>
      </c>
    </row>
    <row r="182" s="2" customFormat="1" ht="16.5" customHeight="1">
      <c r="A182" s="39"/>
      <c r="B182" s="40"/>
      <c r="C182" s="257" t="s">
        <v>449</v>
      </c>
      <c r="D182" s="257" t="s">
        <v>470</v>
      </c>
      <c r="E182" s="258" t="s">
        <v>1917</v>
      </c>
      <c r="F182" s="259" t="s">
        <v>1918</v>
      </c>
      <c r="G182" s="260" t="s">
        <v>265</v>
      </c>
      <c r="H182" s="261">
        <v>15</v>
      </c>
      <c r="I182" s="262"/>
      <c r="J182" s="263">
        <f>ROUND(I182*H182,2)</f>
        <v>0</v>
      </c>
      <c r="K182" s="259" t="s">
        <v>648</v>
      </c>
      <c r="L182" s="264"/>
      <c r="M182" s="265" t="s">
        <v>19</v>
      </c>
      <c r="N182" s="266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208</v>
      </c>
      <c r="AT182" s="225" t="s">
        <v>470</v>
      </c>
      <c r="AU182" s="225" t="s">
        <v>79</v>
      </c>
      <c r="AY182" s="18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162</v>
      </c>
      <c r="BM182" s="225" t="s">
        <v>1993</v>
      </c>
    </row>
    <row r="183" s="2" customFormat="1">
      <c r="A183" s="39"/>
      <c r="B183" s="40"/>
      <c r="C183" s="41"/>
      <c r="D183" s="227" t="s">
        <v>164</v>
      </c>
      <c r="E183" s="41"/>
      <c r="F183" s="228" t="s">
        <v>1918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164</v>
      </c>
      <c r="AU183" s="18" t="s">
        <v>79</v>
      </c>
    </row>
    <row r="184" s="2" customFormat="1" ht="16.5" customHeight="1">
      <c r="A184" s="39"/>
      <c r="B184" s="40"/>
      <c r="C184" s="257" t="s">
        <v>457</v>
      </c>
      <c r="D184" s="257" t="s">
        <v>470</v>
      </c>
      <c r="E184" s="258" t="s">
        <v>1920</v>
      </c>
      <c r="F184" s="259" t="s">
        <v>1921</v>
      </c>
      <c r="G184" s="260" t="s">
        <v>265</v>
      </c>
      <c r="H184" s="261">
        <v>175</v>
      </c>
      <c r="I184" s="262"/>
      <c r="J184" s="263">
        <f>ROUND(I184*H184,2)</f>
        <v>0</v>
      </c>
      <c r="K184" s="259" t="s">
        <v>648</v>
      </c>
      <c r="L184" s="264"/>
      <c r="M184" s="265" t="s">
        <v>19</v>
      </c>
      <c r="N184" s="266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208</v>
      </c>
      <c r="AT184" s="225" t="s">
        <v>470</v>
      </c>
      <c r="AU184" s="225" t="s">
        <v>79</v>
      </c>
      <c r="AY184" s="18" t="s">
        <v>154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162</v>
      </c>
      <c r="BM184" s="225" t="s">
        <v>1994</v>
      </c>
    </row>
    <row r="185" s="2" customFormat="1">
      <c r="A185" s="39"/>
      <c r="B185" s="40"/>
      <c r="C185" s="41"/>
      <c r="D185" s="227" t="s">
        <v>164</v>
      </c>
      <c r="E185" s="41"/>
      <c r="F185" s="228" t="s">
        <v>1921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164</v>
      </c>
      <c r="AU185" s="18" t="s">
        <v>79</v>
      </c>
    </row>
    <row r="186" s="2" customFormat="1" ht="16.5" customHeight="1">
      <c r="A186" s="39"/>
      <c r="B186" s="40"/>
      <c r="C186" s="257" t="s">
        <v>463</v>
      </c>
      <c r="D186" s="257" t="s">
        <v>470</v>
      </c>
      <c r="E186" s="258" t="s">
        <v>1923</v>
      </c>
      <c r="F186" s="259" t="s">
        <v>1924</v>
      </c>
      <c r="G186" s="260" t="s">
        <v>265</v>
      </c>
      <c r="H186" s="261">
        <v>280</v>
      </c>
      <c r="I186" s="262"/>
      <c r="J186" s="263">
        <f>ROUND(I186*H186,2)</f>
        <v>0</v>
      </c>
      <c r="K186" s="259" t="s">
        <v>648</v>
      </c>
      <c r="L186" s="264"/>
      <c r="M186" s="265" t="s">
        <v>19</v>
      </c>
      <c r="N186" s="266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208</v>
      </c>
      <c r="AT186" s="225" t="s">
        <v>470</v>
      </c>
      <c r="AU186" s="225" t="s">
        <v>79</v>
      </c>
      <c r="AY186" s="18" t="s">
        <v>154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162</v>
      </c>
      <c r="BM186" s="225" t="s">
        <v>1995</v>
      </c>
    </row>
    <row r="187" s="2" customFormat="1">
      <c r="A187" s="39"/>
      <c r="B187" s="40"/>
      <c r="C187" s="41"/>
      <c r="D187" s="227" t="s">
        <v>164</v>
      </c>
      <c r="E187" s="41"/>
      <c r="F187" s="228" t="s">
        <v>1924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164</v>
      </c>
      <c r="AU187" s="18" t="s">
        <v>79</v>
      </c>
    </row>
    <row r="188" s="2" customFormat="1" ht="16.5" customHeight="1">
      <c r="A188" s="39"/>
      <c r="B188" s="40"/>
      <c r="C188" s="257" t="s">
        <v>469</v>
      </c>
      <c r="D188" s="257" t="s">
        <v>470</v>
      </c>
      <c r="E188" s="258" t="s">
        <v>1926</v>
      </c>
      <c r="F188" s="259" t="s">
        <v>1927</v>
      </c>
      <c r="G188" s="260" t="s">
        <v>265</v>
      </c>
      <c r="H188" s="261">
        <v>80</v>
      </c>
      <c r="I188" s="262"/>
      <c r="J188" s="263">
        <f>ROUND(I188*H188,2)</f>
        <v>0</v>
      </c>
      <c r="K188" s="259" t="s">
        <v>648</v>
      </c>
      <c r="L188" s="264"/>
      <c r="M188" s="265" t="s">
        <v>19</v>
      </c>
      <c r="N188" s="266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208</v>
      </c>
      <c r="AT188" s="225" t="s">
        <v>470</v>
      </c>
      <c r="AU188" s="225" t="s">
        <v>79</v>
      </c>
      <c r="AY188" s="18" t="s">
        <v>154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162</v>
      </c>
      <c r="BM188" s="225" t="s">
        <v>1996</v>
      </c>
    </row>
    <row r="189" s="2" customFormat="1">
      <c r="A189" s="39"/>
      <c r="B189" s="40"/>
      <c r="C189" s="41"/>
      <c r="D189" s="227" t="s">
        <v>164</v>
      </c>
      <c r="E189" s="41"/>
      <c r="F189" s="228" t="s">
        <v>1927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164</v>
      </c>
      <c r="AU189" s="18" t="s">
        <v>79</v>
      </c>
    </row>
    <row r="190" s="2" customFormat="1" ht="16.5" customHeight="1">
      <c r="A190" s="39"/>
      <c r="B190" s="40"/>
      <c r="C190" s="257" t="s">
        <v>476</v>
      </c>
      <c r="D190" s="257" t="s">
        <v>470</v>
      </c>
      <c r="E190" s="258" t="s">
        <v>1929</v>
      </c>
      <c r="F190" s="259" t="s">
        <v>1930</v>
      </c>
      <c r="G190" s="260" t="s">
        <v>265</v>
      </c>
      <c r="H190" s="261">
        <v>10</v>
      </c>
      <c r="I190" s="262"/>
      <c r="J190" s="263">
        <f>ROUND(I190*H190,2)</f>
        <v>0</v>
      </c>
      <c r="K190" s="259" t="s">
        <v>648</v>
      </c>
      <c r="L190" s="264"/>
      <c r="M190" s="265" t="s">
        <v>19</v>
      </c>
      <c r="N190" s="266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208</v>
      </c>
      <c r="AT190" s="225" t="s">
        <v>470</v>
      </c>
      <c r="AU190" s="225" t="s">
        <v>79</v>
      </c>
      <c r="AY190" s="18" t="s">
        <v>154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162</v>
      </c>
      <c r="BM190" s="225" t="s">
        <v>1997</v>
      </c>
    </row>
    <row r="191" s="2" customFormat="1">
      <c r="A191" s="39"/>
      <c r="B191" s="40"/>
      <c r="C191" s="41"/>
      <c r="D191" s="227" t="s">
        <v>164</v>
      </c>
      <c r="E191" s="41"/>
      <c r="F191" s="228" t="s">
        <v>1930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79</v>
      </c>
    </row>
    <row r="192" s="2" customFormat="1" ht="16.5" customHeight="1">
      <c r="A192" s="39"/>
      <c r="B192" s="40"/>
      <c r="C192" s="257" t="s">
        <v>482</v>
      </c>
      <c r="D192" s="257" t="s">
        <v>470</v>
      </c>
      <c r="E192" s="258" t="s">
        <v>1932</v>
      </c>
      <c r="F192" s="259" t="s">
        <v>1933</v>
      </c>
      <c r="G192" s="260" t="s">
        <v>265</v>
      </c>
      <c r="H192" s="261">
        <v>60</v>
      </c>
      <c r="I192" s="262"/>
      <c r="J192" s="263">
        <f>ROUND(I192*H192,2)</f>
        <v>0</v>
      </c>
      <c r="K192" s="259" t="s">
        <v>648</v>
      </c>
      <c r="L192" s="264"/>
      <c r="M192" s="265" t="s">
        <v>19</v>
      </c>
      <c r="N192" s="266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208</v>
      </c>
      <c r="AT192" s="225" t="s">
        <v>470</v>
      </c>
      <c r="AU192" s="225" t="s">
        <v>79</v>
      </c>
      <c r="AY192" s="18" t="s">
        <v>154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162</v>
      </c>
      <c r="BM192" s="225" t="s">
        <v>1998</v>
      </c>
    </row>
    <row r="193" s="2" customFormat="1">
      <c r="A193" s="39"/>
      <c r="B193" s="40"/>
      <c r="C193" s="41"/>
      <c r="D193" s="227" t="s">
        <v>164</v>
      </c>
      <c r="E193" s="41"/>
      <c r="F193" s="228" t="s">
        <v>1933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164</v>
      </c>
      <c r="AU193" s="18" t="s">
        <v>79</v>
      </c>
    </row>
    <row r="194" s="2" customFormat="1" ht="16.5" customHeight="1">
      <c r="A194" s="39"/>
      <c r="B194" s="40"/>
      <c r="C194" s="257" t="s">
        <v>489</v>
      </c>
      <c r="D194" s="257" t="s">
        <v>470</v>
      </c>
      <c r="E194" s="258" t="s">
        <v>1935</v>
      </c>
      <c r="F194" s="259" t="s">
        <v>1936</v>
      </c>
      <c r="G194" s="260" t="s">
        <v>265</v>
      </c>
      <c r="H194" s="261">
        <v>35</v>
      </c>
      <c r="I194" s="262"/>
      <c r="J194" s="263">
        <f>ROUND(I194*H194,2)</f>
        <v>0</v>
      </c>
      <c r="K194" s="259" t="s">
        <v>648</v>
      </c>
      <c r="L194" s="264"/>
      <c r="M194" s="265" t="s">
        <v>19</v>
      </c>
      <c r="N194" s="266" t="s">
        <v>43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208</v>
      </c>
      <c r="AT194" s="225" t="s">
        <v>470</v>
      </c>
      <c r="AU194" s="225" t="s">
        <v>79</v>
      </c>
      <c r="AY194" s="18" t="s">
        <v>154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79</v>
      </c>
      <c r="BK194" s="226">
        <f>ROUND(I194*H194,2)</f>
        <v>0</v>
      </c>
      <c r="BL194" s="18" t="s">
        <v>162</v>
      </c>
      <c r="BM194" s="225" t="s">
        <v>1999</v>
      </c>
    </row>
    <row r="195" s="2" customFormat="1">
      <c r="A195" s="39"/>
      <c r="B195" s="40"/>
      <c r="C195" s="41"/>
      <c r="D195" s="227" t="s">
        <v>164</v>
      </c>
      <c r="E195" s="41"/>
      <c r="F195" s="228" t="s">
        <v>1936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164</v>
      </c>
      <c r="AU195" s="18" t="s">
        <v>79</v>
      </c>
    </row>
    <row r="196" s="2" customFormat="1" ht="16.5" customHeight="1">
      <c r="A196" s="39"/>
      <c r="B196" s="40"/>
      <c r="C196" s="257" t="s">
        <v>496</v>
      </c>
      <c r="D196" s="257" t="s">
        <v>470</v>
      </c>
      <c r="E196" s="258" t="s">
        <v>1938</v>
      </c>
      <c r="F196" s="259" t="s">
        <v>1939</v>
      </c>
      <c r="G196" s="260" t="s">
        <v>265</v>
      </c>
      <c r="H196" s="261">
        <v>35</v>
      </c>
      <c r="I196" s="262"/>
      <c r="J196" s="263">
        <f>ROUND(I196*H196,2)</f>
        <v>0</v>
      </c>
      <c r="K196" s="259" t="s">
        <v>648</v>
      </c>
      <c r="L196" s="264"/>
      <c r="M196" s="265" t="s">
        <v>19</v>
      </c>
      <c r="N196" s="266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208</v>
      </c>
      <c r="AT196" s="225" t="s">
        <v>470</v>
      </c>
      <c r="AU196" s="225" t="s">
        <v>79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162</v>
      </c>
      <c r="BM196" s="225" t="s">
        <v>2000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1939</v>
      </c>
      <c r="G197" s="41"/>
      <c r="H197" s="41"/>
      <c r="I197" s="229"/>
      <c r="J197" s="41"/>
      <c r="K197" s="41"/>
      <c r="L197" s="45"/>
      <c r="M197" s="268"/>
      <c r="N197" s="269"/>
      <c r="O197" s="270"/>
      <c r="P197" s="270"/>
      <c r="Q197" s="270"/>
      <c r="R197" s="270"/>
      <c r="S197" s="270"/>
      <c r="T197" s="271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79</v>
      </c>
    </row>
    <row r="198" s="2" customFormat="1" ht="6.96" customHeight="1">
      <c r="A198" s="39"/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QaeFFA/XVTAeHrvZZF26U/5h1xsvEzSKzLc3qwGJzF+rvt+E2wUoUdVTU8JWPELUVcEbb+e6WqIc0JCaiWp9EQ==" hashValue="qv4x9ztTDq8OwZl98QqlkpmthOpcbWwPOlbNMAbAoQLTHM9lUBpAsltol4Etgln+vca1iNcvqYDtFs09EFSdCw==" algorithmName="SHA-512" password="CC35"/>
  <autoFilter ref="C89:K1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IROP výzva 37 (ZŠ Akademika Heyrovského)</v>
      </c>
      <c r="F7" s="144"/>
      <c r="G7" s="144"/>
      <c r="H7" s="144"/>
      <c r="L7" s="21"/>
    </row>
    <row r="8">
      <c r="B8" s="21"/>
      <c r="D8" s="144" t="s">
        <v>108</v>
      </c>
      <c r="L8" s="21"/>
    </row>
    <row r="9" s="1" customFormat="1" ht="16.5" customHeight="1">
      <c r="B9" s="21"/>
      <c r="E9" s="145" t="s">
        <v>1570</v>
      </c>
      <c r="F9" s="1"/>
      <c r="G9" s="1"/>
      <c r="H9" s="1"/>
      <c r="L9" s="21"/>
    </row>
    <row r="10" s="1" customFormat="1" ht="12" customHeight="1">
      <c r="B10" s="21"/>
      <c r="D10" s="144" t="s">
        <v>110</v>
      </c>
      <c r="L10" s="21"/>
    </row>
    <row r="11" s="2" customFormat="1" ht="16.5" customHeight="1">
      <c r="A11" s="39"/>
      <c r="B11" s="45"/>
      <c r="C11" s="39"/>
      <c r="D11" s="39"/>
      <c r="E11" s="157" t="s">
        <v>975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1745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2001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29. 1. 2026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19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4" t="s">
        <v>28</v>
      </c>
      <c r="J19" s="134" t="s">
        <v>19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4" t="s">
        <v>28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">
        <v>19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28</v>
      </c>
      <c r="J28" s="134" t="s">
        <v>19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49"/>
      <c r="B31" s="150"/>
      <c r="C31" s="149"/>
      <c r="D31" s="149"/>
      <c r="E31" s="151" t="s">
        <v>37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ROUND(J102,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ROUND((SUM(BE102:BE201)),  2)</f>
        <v>0</v>
      </c>
      <c r="G37" s="39"/>
      <c r="H37" s="39"/>
      <c r="I37" s="159">
        <v>0.20999999999999999</v>
      </c>
      <c r="J37" s="158">
        <f>ROUND(((SUM(BE102:BE201))*I37),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ROUND((SUM(BF102:BF201)),  2)</f>
        <v>0</v>
      </c>
      <c r="G38" s="39"/>
      <c r="H38" s="39"/>
      <c r="I38" s="159">
        <v>0.12</v>
      </c>
      <c r="J38" s="158">
        <f>ROUND(((SUM(BF102:BF201))*I38),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ROUND((SUM(BG102:BG201)),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ROUND((SUM(BH102:BH201)),  2)</f>
        <v>0</v>
      </c>
      <c r="G40" s="39"/>
      <c r="H40" s="39"/>
      <c r="I40" s="159">
        <v>0.12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ROUND((SUM(BI102:BI201)),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IROP výzva 37 (ZŠ Akademika Heyrovského)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108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1570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72" t="s">
        <v>975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1745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SO-02 - Učebna fyziky a zeměpisu č.m.234 montáž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ZŠ Akademika Heyrovského</v>
      </c>
      <c r="G60" s="41"/>
      <c r="H60" s="41"/>
      <c r="I60" s="33" t="s">
        <v>23</v>
      </c>
      <c r="J60" s="73" t="str">
        <f>IF(J16="","",J16)</f>
        <v>29. 1. 2026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40.05" customHeight="1">
      <c r="A62" s="39"/>
      <c r="B62" s="40"/>
      <c r="C62" s="33" t="s">
        <v>25</v>
      </c>
      <c r="D62" s="41"/>
      <c r="E62" s="41"/>
      <c r="F62" s="28" t="str">
        <f>E19</f>
        <v>Statutární město Chomutov</v>
      </c>
      <c r="G62" s="41"/>
      <c r="H62" s="41"/>
      <c r="I62" s="33" t="s">
        <v>31</v>
      </c>
      <c r="J62" s="37" t="str">
        <f>E25</f>
        <v>CZECHOTEC Engineering spol.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Miroslav Dostál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J102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115</v>
      </c>
    </row>
    <row r="68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J103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118</v>
      </c>
      <c r="E69" s="184"/>
      <c r="F69" s="184"/>
      <c r="G69" s="184"/>
      <c r="H69" s="184"/>
      <c r="I69" s="184"/>
      <c r="J69" s="185">
        <f>J104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1571</v>
      </c>
      <c r="E70" s="184"/>
      <c r="F70" s="184"/>
      <c r="G70" s="184"/>
      <c r="H70" s="184"/>
      <c r="I70" s="184"/>
      <c r="J70" s="185">
        <f>J105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121</v>
      </c>
      <c r="E71" s="179"/>
      <c r="F71" s="179"/>
      <c r="G71" s="179"/>
      <c r="H71" s="179"/>
      <c r="I71" s="179"/>
      <c r="J71" s="180">
        <f>J108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1572</v>
      </c>
      <c r="E72" s="184"/>
      <c r="F72" s="184"/>
      <c r="G72" s="184"/>
      <c r="H72" s="184"/>
      <c r="I72" s="184"/>
      <c r="J72" s="185">
        <f>J109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1573</v>
      </c>
      <c r="E73" s="179"/>
      <c r="F73" s="179"/>
      <c r="G73" s="179"/>
      <c r="H73" s="179"/>
      <c r="I73" s="179"/>
      <c r="J73" s="180">
        <f>J121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6"/>
      <c r="D74" s="183" t="s">
        <v>1574</v>
      </c>
      <c r="E74" s="184"/>
      <c r="F74" s="184"/>
      <c r="G74" s="184"/>
      <c r="H74" s="184"/>
      <c r="I74" s="184"/>
      <c r="J74" s="185">
        <f>J122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1575</v>
      </c>
      <c r="E75" s="184"/>
      <c r="F75" s="184"/>
      <c r="G75" s="184"/>
      <c r="H75" s="184"/>
      <c r="I75" s="184"/>
      <c r="J75" s="185">
        <f>J156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133</v>
      </c>
      <c r="E76" s="179"/>
      <c r="F76" s="179"/>
      <c r="G76" s="179"/>
      <c r="H76" s="179"/>
      <c r="I76" s="179"/>
      <c r="J76" s="180">
        <f>J177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134</v>
      </c>
      <c r="E77" s="179"/>
      <c r="F77" s="179"/>
      <c r="G77" s="179"/>
      <c r="H77" s="179"/>
      <c r="I77" s="179"/>
      <c r="J77" s="180">
        <f>J190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6"/>
      <c r="D78" s="183" t="s">
        <v>1576</v>
      </c>
      <c r="E78" s="184"/>
      <c r="F78" s="184"/>
      <c r="G78" s="184"/>
      <c r="H78" s="184"/>
      <c r="I78" s="184"/>
      <c r="J78" s="185">
        <f>J191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139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1" t="str">
        <f>E7</f>
        <v>IROP výzva 37 (ZŠ Akademika Heyrovského)</v>
      </c>
      <c r="F88" s="33"/>
      <c r="G88" s="33"/>
      <c r="H88" s="33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108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1" customFormat="1" ht="16.5" customHeight="1">
      <c r="B90" s="22"/>
      <c r="C90" s="23"/>
      <c r="D90" s="23"/>
      <c r="E90" s="171" t="s">
        <v>1570</v>
      </c>
      <c r="F90" s="23"/>
      <c r="G90" s="23"/>
      <c r="H90" s="23"/>
      <c r="I90" s="23"/>
      <c r="J90" s="23"/>
      <c r="K90" s="23"/>
      <c r="L90" s="21"/>
    </row>
    <row r="91" s="1" customFormat="1" ht="12" customHeight="1">
      <c r="B91" s="22"/>
      <c r="C91" s="33" t="s">
        <v>110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2" customFormat="1" ht="16.5" customHeight="1">
      <c r="A92" s="39"/>
      <c r="B92" s="40"/>
      <c r="C92" s="41"/>
      <c r="D92" s="41"/>
      <c r="E92" s="272" t="s">
        <v>975</v>
      </c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1745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E13</f>
        <v>SO-02 - Učebna fyziky a zeměpisu č.m.234 montáž</v>
      </c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F16</f>
        <v>ZŠ Akademika Heyrovského</v>
      </c>
      <c r="G96" s="41"/>
      <c r="H96" s="41"/>
      <c r="I96" s="33" t="s">
        <v>23</v>
      </c>
      <c r="J96" s="73" t="str">
        <f>IF(J16="","",J16)</f>
        <v>29. 1. 2026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40.05" customHeight="1">
      <c r="A98" s="39"/>
      <c r="B98" s="40"/>
      <c r="C98" s="33" t="s">
        <v>25</v>
      </c>
      <c r="D98" s="41"/>
      <c r="E98" s="41"/>
      <c r="F98" s="28" t="str">
        <f>E19</f>
        <v>Statutární město Chomutov</v>
      </c>
      <c r="G98" s="41"/>
      <c r="H98" s="41"/>
      <c r="I98" s="33" t="s">
        <v>31</v>
      </c>
      <c r="J98" s="37" t="str">
        <f>E25</f>
        <v>CZECHOTEC Engineering spol. s.r.o.</v>
      </c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IF(E22="","",E22)</f>
        <v>Vyplň údaj</v>
      </c>
      <c r="G99" s="41"/>
      <c r="H99" s="41"/>
      <c r="I99" s="33" t="s">
        <v>34</v>
      </c>
      <c r="J99" s="37" t="str">
        <f>E28</f>
        <v>Miroslav Dostál</v>
      </c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87"/>
      <c r="B101" s="188"/>
      <c r="C101" s="189" t="s">
        <v>140</v>
      </c>
      <c r="D101" s="190" t="s">
        <v>57</v>
      </c>
      <c r="E101" s="190" t="s">
        <v>53</v>
      </c>
      <c r="F101" s="190" t="s">
        <v>54</v>
      </c>
      <c r="G101" s="190" t="s">
        <v>141</v>
      </c>
      <c r="H101" s="190" t="s">
        <v>142</v>
      </c>
      <c r="I101" s="190" t="s">
        <v>143</v>
      </c>
      <c r="J101" s="190" t="s">
        <v>114</v>
      </c>
      <c r="K101" s="191" t="s">
        <v>144</v>
      </c>
      <c r="L101" s="192"/>
      <c r="M101" s="93" t="s">
        <v>19</v>
      </c>
      <c r="N101" s="94" t="s">
        <v>42</v>
      </c>
      <c r="O101" s="94" t="s">
        <v>145</v>
      </c>
      <c r="P101" s="94" t="s">
        <v>146</v>
      </c>
      <c r="Q101" s="94" t="s">
        <v>147</v>
      </c>
      <c r="R101" s="94" t="s">
        <v>148</v>
      </c>
      <c r="S101" s="94" t="s">
        <v>149</v>
      </c>
      <c r="T101" s="95" t="s">
        <v>150</v>
      </c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</row>
    <row r="102" s="2" customFormat="1" ht="22.8" customHeight="1">
      <c r="A102" s="39"/>
      <c r="B102" s="40"/>
      <c r="C102" s="100" t="s">
        <v>151</v>
      </c>
      <c r="D102" s="41"/>
      <c r="E102" s="41"/>
      <c r="F102" s="41"/>
      <c r="G102" s="41"/>
      <c r="H102" s="41"/>
      <c r="I102" s="41"/>
      <c r="J102" s="193">
        <f>BK102</f>
        <v>0</v>
      </c>
      <c r="K102" s="41"/>
      <c r="L102" s="45"/>
      <c r="M102" s="96"/>
      <c r="N102" s="194"/>
      <c r="O102" s="97"/>
      <c r="P102" s="195">
        <f>P103+P108+P121+P177+P190</f>
        <v>0</v>
      </c>
      <c r="Q102" s="97"/>
      <c r="R102" s="195">
        <f>R103+R108+R121+R177+R190</f>
        <v>0.051499999999999997</v>
      </c>
      <c r="S102" s="97"/>
      <c r="T102" s="196">
        <f>T103+T108+T121+T177+T190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71</v>
      </c>
      <c r="AU102" s="18" t="s">
        <v>115</v>
      </c>
      <c r="BK102" s="197">
        <f>BK103+BK108+BK121+BK177+BK190</f>
        <v>0</v>
      </c>
    </row>
    <row r="103" s="12" customFormat="1" ht="25.92" customHeight="1">
      <c r="A103" s="12"/>
      <c r="B103" s="198"/>
      <c r="C103" s="199"/>
      <c r="D103" s="200" t="s">
        <v>71</v>
      </c>
      <c r="E103" s="201" t="s">
        <v>152</v>
      </c>
      <c r="F103" s="201" t="s">
        <v>153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P104+P105</f>
        <v>0</v>
      </c>
      <c r="Q103" s="206"/>
      <c r="R103" s="207">
        <f>R104+R105</f>
        <v>0</v>
      </c>
      <c r="S103" s="206"/>
      <c r="T103" s="208">
        <f>T104+T105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72</v>
      </c>
      <c r="AY103" s="209" t="s">
        <v>154</v>
      </c>
      <c r="BK103" s="211">
        <f>BK104+BK105</f>
        <v>0</v>
      </c>
    </row>
    <row r="104" s="12" customFormat="1" ht="22.8" customHeight="1">
      <c r="A104" s="12"/>
      <c r="B104" s="198"/>
      <c r="C104" s="199"/>
      <c r="D104" s="200" t="s">
        <v>71</v>
      </c>
      <c r="E104" s="212" t="s">
        <v>214</v>
      </c>
      <c r="F104" s="212" t="s">
        <v>288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v>0</v>
      </c>
      <c r="Q104" s="206"/>
      <c r="R104" s="207">
        <v>0</v>
      </c>
      <c r="S104" s="206"/>
      <c r="T104" s="208"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79</v>
      </c>
      <c r="AT104" s="210" t="s">
        <v>71</v>
      </c>
      <c r="AU104" s="210" t="s">
        <v>79</v>
      </c>
      <c r="AY104" s="209" t="s">
        <v>154</v>
      </c>
      <c r="BK104" s="211">
        <v>0</v>
      </c>
    </row>
    <row r="105" s="12" customFormat="1" ht="22.8" customHeight="1">
      <c r="A105" s="12"/>
      <c r="B105" s="198"/>
      <c r="C105" s="199"/>
      <c r="D105" s="200" t="s">
        <v>71</v>
      </c>
      <c r="E105" s="212" t="s">
        <v>793</v>
      </c>
      <c r="F105" s="212" t="s">
        <v>1577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0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79</v>
      </c>
      <c r="AT105" s="210" t="s">
        <v>71</v>
      </c>
      <c r="AU105" s="210" t="s">
        <v>79</v>
      </c>
      <c r="AY105" s="209" t="s">
        <v>154</v>
      </c>
      <c r="BK105" s="211">
        <f>SUM(BK106:BK107)</f>
        <v>0</v>
      </c>
    </row>
    <row r="106" s="2" customFormat="1" ht="24.15" customHeight="1">
      <c r="A106" s="39"/>
      <c r="B106" s="40"/>
      <c r="C106" s="214" t="s">
        <v>79</v>
      </c>
      <c r="D106" s="214" t="s">
        <v>157</v>
      </c>
      <c r="E106" s="215" t="s">
        <v>1578</v>
      </c>
      <c r="F106" s="216" t="s">
        <v>1579</v>
      </c>
      <c r="G106" s="217" t="s">
        <v>356</v>
      </c>
      <c r="H106" s="218">
        <v>5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162</v>
      </c>
      <c r="AT106" s="225" t="s">
        <v>157</v>
      </c>
      <c r="AU106" s="225" t="s">
        <v>81</v>
      </c>
      <c r="AY106" s="18" t="s">
        <v>154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162</v>
      </c>
      <c r="BM106" s="225" t="s">
        <v>2002</v>
      </c>
    </row>
    <row r="107" s="2" customFormat="1">
      <c r="A107" s="39"/>
      <c r="B107" s="40"/>
      <c r="C107" s="41"/>
      <c r="D107" s="227" t="s">
        <v>164</v>
      </c>
      <c r="E107" s="41"/>
      <c r="F107" s="228" t="s">
        <v>1579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81</v>
      </c>
    </row>
    <row r="108" s="12" customFormat="1" ht="25.92" customHeight="1">
      <c r="A108" s="12"/>
      <c r="B108" s="198"/>
      <c r="C108" s="199"/>
      <c r="D108" s="200" t="s">
        <v>71</v>
      </c>
      <c r="E108" s="201" t="s">
        <v>392</v>
      </c>
      <c r="F108" s="201" t="s">
        <v>393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</f>
        <v>0</v>
      </c>
      <c r="Q108" s="206"/>
      <c r="R108" s="207">
        <f>R109</f>
        <v>0</v>
      </c>
      <c r="S108" s="206"/>
      <c r="T108" s="208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81</v>
      </c>
      <c r="AT108" s="210" t="s">
        <v>71</v>
      </c>
      <c r="AU108" s="210" t="s">
        <v>72</v>
      </c>
      <c r="AY108" s="209" t="s">
        <v>154</v>
      </c>
      <c r="BK108" s="211">
        <f>BK109</f>
        <v>0</v>
      </c>
    </row>
    <row r="109" s="12" customFormat="1" ht="22.8" customHeight="1">
      <c r="A109" s="12"/>
      <c r="B109" s="198"/>
      <c r="C109" s="199"/>
      <c r="D109" s="200" t="s">
        <v>71</v>
      </c>
      <c r="E109" s="212" t="s">
        <v>1591</v>
      </c>
      <c r="F109" s="212" t="s">
        <v>1592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SUM(P110:P120)</f>
        <v>0</v>
      </c>
      <c r="Q109" s="206"/>
      <c r="R109" s="207">
        <f>SUM(R110:R120)</f>
        <v>0</v>
      </c>
      <c r="S109" s="206"/>
      <c r="T109" s="208">
        <f>SUM(T110:T120)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81</v>
      </c>
      <c r="AT109" s="210" t="s">
        <v>71</v>
      </c>
      <c r="AU109" s="210" t="s">
        <v>79</v>
      </c>
      <c r="AY109" s="209" t="s">
        <v>154</v>
      </c>
      <c r="BK109" s="211">
        <f>SUM(BK110:BK120)</f>
        <v>0</v>
      </c>
    </row>
    <row r="110" s="2" customFormat="1" ht="16.5" customHeight="1">
      <c r="A110" s="39"/>
      <c r="B110" s="40"/>
      <c r="C110" s="214" t="s">
        <v>81</v>
      </c>
      <c r="D110" s="214" t="s">
        <v>157</v>
      </c>
      <c r="E110" s="215" t="s">
        <v>1593</v>
      </c>
      <c r="F110" s="216" t="s">
        <v>1594</v>
      </c>
      <c r="G110" s="217" t="s">
        <v>265</v>
      </c>
      <c r="H110" s="218">
        <v>30</v>
      </c>
      <c r="I110" s="219"/>
      <c r="J110" s="220">
        <f>ROUND(I110*H110,2)</f>
        <v>0</v>
      </c>
      <c r="K110" s="216" t="s">
        <v>161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256</v>
      </c>
      <c r="AT110" s="225" t="s">
        <v>157</v>
      </c>
      <c r="AU110" s="225" t="s">
        <v>81</v>
      </c>
      <c r="AY110" s="18" t="s">
        <v>154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256</v>
      </c>
      <c r="BM110" s="225" t="s">
        <v>2003</v>
      </c>
    </row>
    <row r="111" s="2" customFormat="1">
      <c r="A111" s="39"/>
      <c r="B111" s="40"/>
      <c r="C111" s="41"/>
      <c r="D111" s="227" t="s">
        <v>164</v>
      </c>
      <c r="E111" s="41"/>
      <c r="F111" s="228" t="s">
        <v>1596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81</v>
      </c>
    </row>
    <row r="112" s="2" customFormat="1">
      <c r="A112" s="39"/>
      <c r="B112" s="40"/>
      <c r="C112" s="41"/>
      <c r="D112" s="232" t="s">
        <v>166</v>
      </c>
      <c r="E112" s="41"/>
      <c r="F112" s="233" t="s">
        <v>1597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81</v>
      </c>
    </row>
    <row r="113" s="2" customFormat="1" ht="21.75" customHeight="1">
      <c r="A113" s="39"/>
      <c r="B113" s="40"/>
      <c r="C113" s="214" t="s">
        <v>100</v>
      </c>
      <c r="D113" s="214" t="s">
        <v>157</v>
      </c>
      <c r="E113" s="215" t="s">
        <v>1598</v>
      </c>
      <c r="F113" s="216" t="s">
        <v>1599</v>
      </c>
      <c r="G113" s="217" t="s">
        <v>265</v>
      </c>
      <c r="H113" s="218">
        <v>70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256</v>
      </c>
      <c r="AT113" s="225" t="s">
        <v>157</v>
      </c>
      <c r="AU113" s="225" t="s">
        <v>81</v>
      </c>
      <c r="AY113" s="18" t="s">
        <v>154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256</v>
      </c>
      <c r="BM113" s="225" t="s">
        <v>2004</v>
      </c>
    </row>
    <row r="114" s="2" customFormat="1">
      <c r="A114" s="39"/>
      <c r="B114" s="40"/>
      <c r="C114" s="41"/>
      <c r="D114" s="227" t="s">
        <v>164</v>
      </c>
      <c r="E114" s="41"/>
      <c r="F114" s="228" t="s">
        <v>1599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81</v>
      </c>
    </row>
    <row r="115" s="2" customFormat="1" ht="21.75" customHeight="1">
      <c r="A115" s="39"/>
      <c r="B115" s="40"/>
      <c r="C115" s="214" t="s">
        <v>162</v>
      </c>
      <c r="D115" s="214" t="s">
        <v>157</v>
      </c>
      <c r="E115" s="215" t="s">
        <v>1601</v>
      </c>
      <c r="F115" s="216" t="s">
        <v>1602</v>
      </c>
      <c r="G115" s="217" t="s">
        <v>265</v>
      </c>
      <c r="H115" s="218">
        <v>200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256</v>
      </c>
      <c r="AT115" s="225" t="s">
        <v>157</v>
      </c>
      <c r="AU115" s="225" t="s">
        <v>81</v>
      </c>
      <c r="AY115" s="18" t="s">
        <v>154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256</v>
      </c>
      <c r="BM115" s="225" t="s">
        <v>2005</v>
      </c>
    </row>
    <row r="116" s="2" customFormat="1">
      <c r="A116" s="39"/>
      <c r="B116" s="40"/>
      <c r="C116" s="41"/>
      <c r="D116" s="227" t="s">
        <v>164</v>
      </c>
      <c r="E116" s="41"/>
      <c r="F116" s="228" t="s">
        <v>1602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81</v>
      </c>
    </row>
    <row r="117" s="2" customFormat="1" ht="24.15" customHeight="1">
      <c r="A117" s="39"/>
      <c r="B117" s="40"/>
      <c r="C117" s="214" t="s">
        <v>188</v>
      </c>
      <c r="D117" s="214" t="s">
        <v>157</v>
      </c>
      <c r="E117" s="215" t="s">
        <v>1604</v>
      </c>
      <c r="F117" s="216" t="s">
        <v>1605</v>
      </c>
      <c r="G117" s="217" t="s">
        <v>399</v>
      </c>
      <c r="H117" s="218">
        <v>22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256</v>
      </c>
      <c r="AT117" s="225" t="s">
        <v>157</v>
      </c>
      <c r="AU117" s="225" t="s">
        <v>81</v>
      </c>
      <c r="AY117" s="18" t="s">
        <v>154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256</v>
      </c>
      <c r="BM117" s="225" t="s">
        <v>2006</v>
      </c>
    </row>
    <row r="118" s="2" customFormat="1">
      <c r="A118" s="39"/>
      <c r="B118" s="40"/>
      <c r="C118" s="41"/>
      <c r="D118" s="227" t="s">
        <v>164</v>
      </c>
      <c r="E118" s="41"/>
      <c r="F118" s="228" t="s">
        <v>1605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81</v>
      </c>
    </row>
    <row r="119" s="2" customFormat="1" ht="24.15" customHeight="1">
      <c r="A119" s="39"/>
      <c r="B119" s="40"/>
      <c r="C119" s="214" t="s">
        <v>155</v>
      </c>
      <c r="D119" s="214" t="s">
        <v>157</v>
      </c>
      <c r="E119" s="215" t="s">
        <v>1607</v>
      </c>
      <c r="F119" s="216" t="s">
        <v>1608</v>
      </c>
      <c r="G119" s="217" t="s">
        <v>399</v>
      </c>
      <c r="H119" s="218">
        <v>20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256</v>
      </c>
      <c r="AT119" s="225" t="s">
        <v>157</v>
      </c>
      <c r="AU119" s="225" t="s">
        <v>81</v>
      </c>
      <c r="AY119" s="18" t="s">
        <v>154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256</v>
      </c>
      <c r="BM119" s="225" t="s">
        <v>2007</v>
      </c>
    </row>
    <row r="120" s="2" customFormat="1">
      <c r="A120" s="39"/>
      <c r="B120" s="40"/>
      <c r="C120" s="41"/>
      <c r="D120" s="227" t="s">
        <v>164</v>
      </c>
      <c r="E120" s="41"/>
      <c r="F120" s="228" t="s">
        <v>1608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81</v>
      </c>
    </row>
    <row r="121" s="12" customFormat="1" ht="25.92" customHeight="1">
      <c r="A121" s="12"/>
      <c r="B121" s="198"/>
      <c r="C121" s="199"/>
      <c r="D121" s="200" t="s">
        <v>71</v>
      </c>
      <c r="E121" s="201" t="s">
        <v>470</v>
      </c>
      <c r="F121" s="201" t="s">
        <v>1610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P122+P156</f>
        <v>0</v>
      </c>
      <c r="Q121" s="206"/>
      <c r="R121" s="207">
        <f>R122+R156</f>
        <v>0.051499999999999997</v>
      </c>
      <c r="S121" s="206"/>
      <c r="T121" s="208">
        <f>T122+T156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100</v>
      </c>
      <c r="AT121" s="210" t="s">
        <v>71</v>
      </c>
      <c r="AU121" s="210" t="s">
        <v>72</v>
      </c>
      <c r="AY121" s="209" t="s">
        <v>154</v>
      </c>
      <c r="BK121" s="211">
        <f>BK122+BK156</f>
        <v>0</v>
      </c>
    </row>
    <row r="122" s="12" customFormat="1" ht="22.8" customHeight="1">
      <c r="A122" s="12"/>
      <c r="B122" s="198"/>
      <c r="C122" s="199"/>
      <c r="D122" s="200" t="s">
        <v>71</v>
      </c>
      <c r="E122" s="212" t="s">
        <v>1611</v>
      </c>
      <c r="F122" s="212" t="s">
        <v>1612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SUM(P123:P155)</f>
        <v>0</v>
      </c>
      <c r="Q122" s="206"/>
      <c r="R122" s="207">
        <f>SUM(R123:R155)</f>
        <v>0</v>
      </c>
      <c r="S122" s="206"/>
      <c r="T122" s="208">
        <f>SUM(T123:T155)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100</v>
      </c>
      <c r="AT122" s="210" t="s">
        <v>71</v>
      </c>
      <c r="AU122" s="210" t="s">
        <v>79</v>
      </c>
      <c r="AY122" s="209" t="s">
        <v>154</v>
      </c>
      <c r="BK122" s="211">
        <f>SUM(BK123:BK155)</f>
        <v>0</v>
      </c>
    </row>
    <row r="123" s="2" customFormat="1" ht="33" customHeight="1">
      <c r="A123" s="39"/>
      <c r="B123" s="40"/>
      <c r="C123" s="214" t="s">
        <v>202</v>
      </c>
      <c r="D123" s="214" t="s">
        <v>157</v>
      </c>
      <c r="E123" s="215" t="s">
        <v>1613</v>
      </c>
      <c r="F123" s="216" t="s">
        <v>1614</v>
      </c>
      <c r="G123" s="217" t="s">
        <v>399</v>
      </c>
      <c r="H123" s="218">
        <v>2</v>
      </c>
      <c r="I123" s="219"/>
      <c r="J123" s="220">
        <f>ROUND(I123*H123,2)</f>
        <v>0</v>
      </c>
      <c r="K123" s="216" t="s">
        <v>161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576</v>
      </c>
      <c r="AT123" s="225" t="s">
        <v>157</v>
      </c>
      <c r="AU123" s="225" t="s">
        <v>81</v>
      </c>
      <c r="AY123" s="18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576</v>
      </c>
      <c r="BM123" s="225" t="s">
        <v>2008</v>
      </c>
    </row>
    <row r="124" s="2" customFormat="1">
      <c r="A124" s="39"/>
      <c r="B124" s="40"/>
      <c r="C124" s="41"/>
      <c r="D124" s="227" t="s">
        <v>164</v>
      </c>
      <c r="E124" s="41"/>
      <c r="F124" s="228" t="s">
        <v>1616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164</v>
      </c>
      <c r="AU124" s="18" t="s">
        <v>81</v>
      </c>
    </row>
    <row r="125" s="2" customFormat="1">
      <c r="A125" s="39"/>
      <c r="B125" s="40"/>
      <c r="C125" s="41"/>
      <c r="D125" s="232" t="s">
        <v>166</v>
      </c>
      <c r="E125" s="41"/>
      <c r="F125" s="233" t="s">
        <v>1617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81</v>
      </c>
    </row>
    <row r="126" s="2" customFormat="1" ht="24.15" customHeight="1">
      <c r="A126" s="39"/>
      <c r="B126" s="40"/>
      <c r="C126" s="214" t="s">
        <v>208</v>
      </c>
      <c r="D126" s="214" t="s">
        <v>157</v>
      </c>
      <c r="E126" s="215" t="s">
        <v>1623</v>
      </c>
      <c r="F126" s="216" t="s">
        <v>1624</v>
      </c>
      <c r="G126" s="217" t="s">
        <v>399</v>
      </c>
      <c r="H126" s="218">
        <v>50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576</v>
      </c>
      <c r="AT126" s="225" t="s">
        <v>157</v>
      </c>
      <c r="AU126" s="225" t="s">
        <v>81</v>
      </c>
      <c r="AY126" s="18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576</v>
      </c>
      <c r="BM126" s="225" t="s">
        <v>2009</v>
      </c>
    </row>
    <row r="127" s="2" customFormat="1">
      <c r="A127" s="39"/>
      <c r="B127" s="40"/>
      <c r="C127" s="41"/>
      <c r="D127" s="227" t="s">
        <v>164</v>
      </c>
      <c r="E127" s="41"/>
      <c r="F127" s="228" t="s">
        <v>1624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81</v>
      </c>
    </row>
    <row r="128" s="2" customFormat="1" ht="37.8" customHeight="1">
      <c r="A128" s="39"/>
      <c r="B128" s="40"/>
      <c r="C128" s="214" t="s">
        <v>214</v>
      </c>
      <c r="D128" s="214" t="s">
        <v>157</v>
      </c>
      <c r="E128" s="215" t="s">
        <v>1626</v>
      </c>
      <c r="F128" s="216" t="s">
        <v>1627</v>
      </c>
      <c r="G128" s="217" t="s">
        <v>399</v>
      </c>
      <c r="H128" s="218">
        <v>1</v>
      </c>
      <c r="I128" s="219"/>
      <c r="J128" s="220">
        <f>ROUND(I128*H128,2)</f>
        <v>0</v>
      </c>
      <c r="K128" s="216" t="s">
        <v>161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576</v>
      </c>
      <c r="AT128" s="225" t="s">
        <v>157</v>
      </c>
      <c r="AU128" s="225" t="s">
        <v>81</v>
      </c>
      <c r="AY128" s="18" t="s">
        <v>154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576</v>
      </c>
      <c r="BM128" s="225" t="s">
        <v>2010</v>
      </c>
    </row>
    <row r="129" s="2" customFormat="1">
      <c r="A129" s="39"/>
      <c r="B129" s="40"/>
      <c r="C129" s="41"/>
      <c r="D129" s="227" t="s">
        <v>164</v>
      </c>
      <c r="E129" s="41"/>
      <c r="F129" s="228" t="s">
        <v>1629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81</v>
      </c>
    </row>
    <row r="130" s="2" customFormat="1">
      <c r="A130" s="39"/>
      <c r="B130" s="40"/>
      <c r="C130" s="41"/>
      <c r="D130" s="232" t="s">
        <v>166</v>
      </c>
      <c r="E130" s="41"/>
      <c r="F130" s="233" t="s">
        <v>1630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81</v>
      </c>
    </row>
    <row r="131" s="2" customFormat="1" ht="24.15" customHeight="1">
      <c r="A131" s="39"/>
      <c r="B131" s="40"/>
      <c r="C131" s="214" t="s">
        <v>220</v>
      </c>
      <c r="D131" s="214" t="s">
        <v>157</v>
      </c>
      <c r="E131" s="215" t="s">
        <v>1631</v>
      </c>
      <c r="F131" s="216" t="s">
        <v>1632</v>
      </c>
      <c r="G131" s="217" t="s">
        <v>399</v>
      </c>
      <c r="H131" s="218">
        <v>6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576</v>
      </c>
      <c r="AT131" s="225" t="s">
        <v>157</v>
      </c>
      <c r="AU131" s="225" t="s">
        <v>81</v>
      </c>
      <c r="AY131" s="18" t="s">
        <v>154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576</v>
      </c>
      <c r="BM131" s="225" t="s">
        <v>2011</v>
      </c>
    </row>
    <row r="132" s="2" customFormat="1">
      <c r="A132" s="39"/>
      <c r="B132" s="40"/>
      <c r="C132" s="41"/>
      <c r="D132" s="227" t="s">
        <v>164</v>
      </c>
      <c r="E132" s="41"/>
      <c r="F132" s="228" t="s">
        <v>1632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164</v>
      </c>
      <c r="AU132" s="18" t="s">
        <v>81</v>
      </c>
    </row>
    <row r="133" s="2" customFormat="1" ht="24.15" customHeight="1">
      <c r="A133" s="39"/>
      <c r="B133" s="40"/>
      <c r="C133" s="214" t="s">
        <v>226</v>
      </c>
      <c r="D133" s="214" t="s">
        <v>157</v>
      </c>
      <c r="E133" s="215" t="s">
        <v>1634</v>
      </c>
      <c r="F133" s="216" t="s">
        <v>1635</v>
      </c>
      <c r="G133" s="217" t="s">
        <v>399</v>
      </c>
      <c r="H133" s="218">
        <v>1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576</v>
      </c>
      <c r="AT133" s="225" t="s">
        <v>157</v>
      </c>
      <c r="AU133" s="225" t="s">
        <v>81</v>
      </c>
      <c r="AY133" s="18" t="s">
        <v>154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576</v>
      </c>
      <c r="BM133" s="225" t="s">
        <v>2012</v>
      </c>
    </row>
    <row r="134" s="2" customFormat="1">
      <c r="A134" s="39"/>
      <c r="B134" s="40"/>
      <c r="C134" s="41"/>
      <c r="D134" s="227" t="s">
        <v>164</v>
      </c>
      <c r="E134" s="41"/>
      <c r="F134" s="228" t="s">
        <v>1635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164</v>
      </c>
      <c r="AU134" s="18" t="s">
        <v>81</v>
      </c>
    </row>
    <row r="135" s="2" customFormat="1" ht="24.15" customHeight="1">
      <c r="A135" s="39"/>
      <c r="B135" s="40"/>
      <c r="C135" s="214" t="s">
        <v>8</v>
      </c>
      <c r="D135" s="214" t="s">
        <v>157</v>
      </c>
      <c r="E135" s="215" t="s">
        <v>1637</v>
      </c>
      <c r="F135" s="216" t="s">
        <v>1638</v>
      </c>
      <c r="G135" s="217" t="s">
        <v>399</v>
      </c>
      <c r="H135" s="218">
        <v>13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576</v>
      </c>
      <c r="AT135" s="225" t="s">
        <v>157</v>
      </c>
      <c r="AU135" s="225" t="s">
        <v>81</v>
      </c>
      <c r="AY135" s="18" t="s">
        <v>154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576</v>
      </c>
      <c r="BM135" s="225" t="s">
        <v>2013</v>
      </c>
    </row>
    <row r="136" s="2" customFormat="1">
      <c r="A136" s="39"/>
      <c r="B136" s="40"/>
      <c r="C136" s="41"/>
      <c r="D136" s="227" t="s">
        <v>164</v>
      </c>
      <c r="E136" s="41"/>
      <c r="F136" s="228" t="s">
        <v>1638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81</v>
      </c>
    </row>
    <row r="137" s="2" customFormat="1" ht="24.15" customHeight="1">
      <c r="A137" s="39"/>
      <c r="B137" s="40"/>
      <c r="C137" s="214" t="s">
        <v>238</v>
      </c>
      <c r="D137" s="214" t="s">
        <v>157</v>
      </c>
      <c r="E137" s="215" t="s">
        <v>1640</v>
      </c>
      <c r="F137" s="216" t="s">
        <v>1641</v>
      </c>
      <c r="G137" s="217" t="s">
        <v>399</v>
      </c>
      <c r="H137" s="218">
        <v>8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576</v>
      </c>
      <c r="AT137" s="225" t="s">
        <v>157</v>
      </c>
      <c r="AU137" s="225" t="s">
        <v>81</v>
      </c>
      <c r="AY137" s="18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576</v>
      </c>
      <c r="BM137" s="225" t="s">
        <v>2014</v>
      </c>
    </row>
    <row r="138" s="2" customFormat="1">
      <c r="A138" s="39"/>
      <c r="B138" s="40"/>
      <c r="C138" s="41"/>
      <c r="D138" s="227" t="s">
        <v>164</v>
      </c>
      <c r="E138" s="41"/>
      <c r="F138" s="228" t="s">
        <v>1641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81</v>
      </c>
    </row>
    <row r="139" s="2" customFormat="1" ht="37.8" customHeight="1">
      <c r="A139" s="39"/>
      <c r="B139" s="40"/>
      <c r="C139" s="214" t="s">
        <v>244</v>
      </c>
      <c r="D139" s="214" t="s">
        <v>157</v>
      </c>
      <c r="E139" s="215" t="s">
        <v>1643</v>
      </c>
      <c r="F139" s="216" t="s">
        <v>1644</v>
      </c>
      <c r="G139" s="217" t="s">
        <v>399</v>
      </c>
      <c r="H139" s="218">
        <v>1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576</v>
      </c>
      <c r="AT139" s="225" t="s">
        <v>157</v>
      </c>
      <c r="AU139" s="225" t="s">
        <v>81</v>
      </c>
      <c r="AY139" s="18" t="s">
        <v>154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576</v>
      </c>
      <c r="BM139" s="225" t="s">
        <v>2015</v>
      </c>
    </row>
    <row r="140" s="2" customFormat="1">
      <c r="A140" s="39"/>
      <c r="B140" s="40"/>
      <c r="C140" s="41"/>
      <c r="D140" s="227" t="s">
        <v>164</v>
      </c>
      <c r="E140" s="41"/>
      <c r="F140" s="228" t="s">
        <v>1644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164</v>
      </c>
      <c r="AU140" s="18" t="s">
        <v>81</v>
      </c>
    </row>
    <row r="141" s="2" customFormat="1" ht="37.8" customHeight="1">
      <c r="A141" s="39"/>
      <c r="B141" s="40"/>
      <c r="C141" s="214" t="s">
        <v>250</v>
      </c>
      <c r="D141" s="214" t="s">
        <v>157</v>
      </c>
      <c r="E141" s="215" t="s">
        <v>1651</v>
      </c>
      <c r="F141" s="216" t="s">
        <v>1652</v>
      </c>
      <c r="G141" s="217" t="s">
        <v>399</v>
      </c>
      <c r="H141" s="218">
        <v>30</v>
      </c>
      <c r="I141" s="219"/>
      <c r="J141" s="220">
        <f>ROUND(I141*H141,2)</f>
        <v>0</v>
      </c>
      <c r="K141" s="216" t="s">
        <v>161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576</v>
      </c>
      <c r="AT141" s="225" t="s">
        <v>157</v>
      </c>
      <c r="AU141" s="225" t="s">
        <v>81</v>
      </c>
      <c r="AY141" s="18" t="s">
        <v>154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576</v>
      </c>
      <c r="BM141" s="225" t="s">
        <v>2016</v>
      </c>
    </row>
    <row r="142" s="2" customFormat="1">
      <c r="A142" s="39"/>
      <c r="B142" s="40"/>
      <c r="C142" s="41"/>
      <c r="D142" s="227" t="s">
        <v>164</v>
      </c>
      <c r="E142" s="41"/>
      <c r="F142" s="228" t="s">
        <v>1654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164</v>
      </c>
      <c r="AU142" s="18" t="s">
        <v>81</v>
      </c>
    </row>
    <row r="143" s="2" customFormat="1">
      <c r="A143" s="39"/>
      <c r="B143" s="40"/>
      <c r="C143" s="41"/>
      <c r="D143" s="232" t="s">
        <v>166</v>
      </c>
      <c r="E143" s="41"/>
      <c r="F143" s="233" t="s">
        <v>1655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81</v>
      </c>
    </row>
    <row r="144" s="2" customFormat="1" ht="37.8" customHeight="1">
      <c r="A144" s="39"/>
      <c r="B144" s="40"/>
      <c r="C144" s="214" t="s">
        <v>256</v>
      </c>
      <c r="D144" s="214" t="s">
        <v>157</v>
      </c>
      <c r="E144" s="215" t="s">
        <v>1656</v>
      </c>
      <c r="F144" s="216" t="s">
        <v>1657</v>
      </c>
      <c r="G144" s="217" t="s">
        <v>399</v>
      </c>
      <c r="H144" s="218">
        <v>1</v>
      </c>
      <c r="I144" s="219"/>
      <c r="J144" s="220">
        <f>ROUND(I144*H144,2)</f>
        <v>0</v>
      </c>
      <c r="K144" s="216" t="s">
        <v>161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576</v>
      </c>
      <c r="AT144" s="225" t="s">
        <v>157</v>
      </c>
      <c r="AU144" s="225" t="s">
        <v>81</v>
      </c>
      <c r="AY144" s="18" t="s">
        <v>154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576</v>
      </c>
      <c r="BM144" s="225" t="s">
        <v>2017</v>
      </c>
    </row>
    <row r="145" s="2" customFormat="1">
      <c r="A145" s="39"/>
      <c r="B145" s="40"/>
      <c r="C145" s="41"/>
      <c r="D145" s="227" t="s">
        <v>164</v>
      </c>
      <c r="E145" s="41"/>
      <c r="F145" s="228" t="s">
        <v>1659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81</v>
      </c>
    </row>
    <row r="146" s="2" customFormat="1">
      <c r="A146" s="39"/>
      <c r="B146" s="40"/>
      <c r="C146" s="41"/>
      <c r="D146" s="232" t="s">
        <v>166</v>
      </c>
      <c r="E146" s="41"/>
      <c r="F146" s="233" t="s">
        <v>1660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81</v>
      </c>
    </row>
    <row r="147" s="2" customFormat="1" ht="21.75" customHeight="1">
      <c r="A147" s="39"/>
      <c r="B147" s="40"/>
      <c r="C147" s="214" t="s">
        <v>262</v>
      </c>
      <c r="D147" s="214" t="s">
        <v>157</v>
      </c>
      <c r="E147" s="215" t="s">
        <v>1661</v>
      </c>
      <c r="F147" s="216" t="s">
        <v>1662</v>
      </c>
      <c r="G147" s="217" t="s">
        <v>492</v>
      </c>
      <c r="H147" s="218">
        <v>1</v>
      </c>
      <c r="I147" s="219"/>
      <c r="J147" s="220">
        <f>ROUND(I147*H147,2)</f>
        <v>0</v>
      </c>
      <c r="K147" s="216" t="s">
        <v>161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576</v>
      </c>
      <c r="AT147" s="225" t="s">
        <v>157</v>
      </c>
      <c r="AU147" s="225" t="s">
        <v>81</v>
      </c>
      <c r="AY147" s="18" t="s">
        <v>154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576</v>
      </c>
      <c r="BM147" s="225" t="s">
        <v>2018</v>
      </c>
    </row>
    <row r="148" s="2" customFormat="1">
      <c r="A148" s="39"/>
      <c r="B148" s="40"/>
      <c r="C148" s="41"/>
      <c r="D148" s="227" t="s">
        <v>164</v>
      </c>
      <c r="E148" s="41"/>
      <c r="F148" s="228" t="s">
        <v>1664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164</v>
      </c>
      <c r="AU148" s="18" t="s">
        <v>81</v>
      </c>
    </row>
    <row r="149" s="2" customFormat="1">
      <c r="A149" s="39"/>
      <c r="B149" s="40"/>
      <c r="C149" s="41"/>
      <c r="D149" s="232" t="s">
        <v>166</v>
      </c>
      <c r="E149" s="41"/>
      <c r="F149" s="233" t="s">
        <v>1665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81</v>
      </c>
    </row>
    <row r="150" s="2" customFormat="1" ht="37.8" customHeight="1">
      <c r="A150" s="39"/>
      <c r="B150" s="40"/>
      <c r="C150" s="214" t="s">
        <v>272</v>
      </c>
      <c r="D150" s="214" t="s">
        <v>157</v>
      </c>
      <c r="E150" s="215" t="s">
        <v>1666</v>
      </c>
      <c r="F150" s="216" t="s">
        <v>1667</v>
      </c>
      <c r="G150" s="217" t="s">
        <v>265</v>
      </c>
      <c r="H150" s="218">
        <v>695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576</v>
      </c>
      <c r="AT150" s="225" t="s">
        <v>157</v>
      </c>
      <c r="AU150" s="225" t="s">
        <v>81</v>
      </c>
      <c r="AY150" s="18" t="s">
        <v>154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576</v>
      </c>
      <c r="BM150" s="225" t="s">
        <v>2019</v>
      </c>
    </row>
    <row r="151" s="2" customFormat="1">
      <c r="A151" s="39"/>
      <c r="B151" s="40"/>
      <c r="C151" s="41"/>
      <c r="D151" s="227" t="s">
        <v>164</v>
      </c>
      <c r="E151" s="41"/>
      <c r="F151" s="228" t="s">
        <v>1667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164</v>
      </c>
      <c r="AU151" s="18" t="s">
        <v>81</v>
      </c>
    </row>
    <row r="152" s="2" customFormat="1" ht="24.15" customHeight="1">
      <c r="A152" s="39"/>
      <c r="B152" s="40"/>
      <c r="C152" s="214" t="s">
        <v>279</v>
      </c>
      <c r="D152" s="214" t="s">
        <v>157</v>
      </c>
      <c r="E152" s="215" t="s">
        <v>1669</v>
      </c>
      <c r="F152" s="216" t="s">
        <v>1670</v>
      </c>
      <c r="G152" s="217" t="s">
        <v>265</v>
      </c>
      <c r="H152" s="218">
        <v>95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576</v>
      </c>
      <c r="AT152" s="225" t="s">
        <v>157</v>
      </c>
      <c r="AU152" s="225" t="s">
        <v>81</v>
      </c>
      <c r="AY152" s="18" t="s">
        <v>154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576</v>
      </c>
      <c r="BM152" s="225" t="s">
        <v>2020</v>
      </c>
    </row>
    <row r="153" s="2" customFormat="1">
      <c r="A153" s="39"/>
      <c r="B153" s="40"/>
      <c r="C153" s="41"/>
      <c r="D153" s="227" t="s">
        <v>164</v>
      </c>
      <c r="E153" s="41"/>
      <c r="F153" s="228" t="s">
        <v>1670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164</v>
      </c>
      <c r="AU153" s="18" t="s">
        <v>81</v>
      </c>
    </row>
    <row r="154" s="2" customFormat="1" ht="24.15" customHeight="1">
      <c r="A154" s="39"/>
      <c r="B154" s="40"/>
      <c r="C154" s="214" t="s">
        <v>289</v>
      </c>
      <c r="D154" s="214" t="s">
        <v>157</v>
      </c>
      <c r="E154" s="215" t="s">
        <v>1672</v>
      </c>
      <c r="F154" s="216" t="s">
        <v>1673</v>
      </c>
      <c r="G154" s="217" t="s">
        <v>265</v>
      </c>
      <c r="H154" s="218">
        <v>35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576</v>
      </c>
      <c r="AT154" s="225" t="s">
        <v>157</v>
      </c>
      <c r="AU154" s="225" t="s">
        <v>81</v>
      </c>
      <c r="AY154" s="18" t="s">
        <v>154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576</v>
      </c>
      <c r="BM154" s="225" t="s">
        <v>2021</v>
      </c>
    </row>
    <row r="155" s="2" customFormat="1">
      <c r="A155" s="39"/>
      <c r="B155" s="40"/>
      <c r="C155" s="41"/>
      <c r="D155" s="227" t="s">
        <v>164</v>
      </c>
      <c r="E155" s="41"/>
      <c r="F155" s="228" t="s">
        <v>1673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164</v>
      </c>
      <c r="AU155" s="18" t="s">
        <v>81</v>
      </c>
    </row>
    <row r="156" s="12" customFormat="1" ht="22.8" customHeight="1">
      <c r="A156" s="12"/>
      <c r="B156" s="198"/>
      <c r="C156" s="199"/>
      <c r="D156" s="200" t="s">
        <v>71</v>
      </c>
      <c r="E156" s="212" t="s">
        <v>1680</v>
      </c>
      <c r="F156" s="212" t="s">
        <v>1681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SUM(P157:P176)</f>
        <v>0</v>
      </c>
      <c r="Q156" s="206"/>
      <c r="R156" s="207">
        <f>SUM(R157:R176)</f>
        <v>0.051499999999999997</v>
      </c>
      <c r="S156" s="206"/>
      <c r="T156" s="208">
        <f>SUM(T157:T176)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100</v>
      </c>
      <c r="AT156" s="210" t="s">
        <v>71</v>
      </c>
      <c r="AU156" s="210" t="s">
        <v>79</v>
      </c>
      <c r="AY156" s="209" t="s">
        <v>154</v>
      </c>
      <c r="BK156" s="211">
        <f>SUM(BK157:BK176)</f>
        <v>0</v>
      </c>
    </row>
    <row r="157" s="2" customFormat="1" ht="16.5" customHeight="1">
      <c r="A157" s="39"/>
      <c r="B157" s="40"/>
      <c r="C157" s="214" t="s">
        <v>7</v>
      </c>
      <c r="D157" s="214" t="s">
        <v>157</v>
      </c>
      <c r="E157" s="215" t="s">
        <v>1682</v>
      </c>
      <c r="F157" s="216" t="s">
        <v>1683</v>
      </c>
      <c r="G157" s="217" t="s">
        <v>356</v>
      </c>
      <c r="H157" s="218">
        <v>5</v>
      </c>
      <c r="I157" s="219"/>
      <c r="J157" s="220">
        <f>ROUND(I157*H157,2)</f>
        <v>0</v>
      </c>
      <c r="K157" s="216" t="s">
        <v>19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576</v>
      </c>
      <c r="AT157" s="225" t="s">
        <v>157</v>
      </c>
      <c r="AU157" s="225" t="s">
        <v>81</v>
      </c>
      <c r="AY157" s="18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576</v>
      </c>
      <c r="BM157" s="225" t="s">
        <v>2022</v>
      </c>
    </row>
    <row r="158" s="2" customFormat="1">
      <c r="A158" s="39"/>
      <c r="B158" s="40"/>
      <c r="C158" s="41"/>
      <c r="D158" s="227" t="s">
        <v>164</v>
      </c>
      <c r="E158" s="41"/>
      <c r="F158" s="228" t="s">
        <v>1683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81</v>
      </c>
    </row>
    <row r="159" s="2" customFormat="1" ht="24.15" customHeight="1">
      <c r="A159" s="39"/>
      <c r="B159" s="40"/>
      <c r="C159" s="214" t="s">
        <v>300</v>
      </c>
      <c r="D159" s="214" t="s">
        <v>157</v>
      </c>
      <c r="E159" s="215" t="s">
        <v>1685</v>
      </c>
      <c r="F159" s="216" t="s">
        <v>1686</v>
      </c>
      <c r="G159" s="217" t="s">
        <v>356</v>
      </c>
      <c r="H159" s="218">
        <v>50</v>
      </c>
      <c r="I159" s="219"/>
      <c r="J159" s="220">
        <f>ROUND(I159*H159,2)</f>
        <v>0</v>
      </c>
      <c r="K159" s="216" t="s">
        <v>19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576</v>
      </c>
      <c r="AT159" s="225" t="s">
        <v>157</v>
      </c>
      <c r="AU159" s="225" t="s">
        <v>81</v>
      </c>
      <c r="AY159" s="18" t="s">
        <v>154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576</v>
      </c>
      <c r="BM159" s="225" t="s">
        <v>2023</v>
      </c>
    </row>
    <row r="160" s="2" customFormat="1">
      <c r="A160" s="39"/>
      <c r="B160" s="40"/>
      <c r="C160" s="41"/>
      <c r="D160" s="227" t="s">
        <v>164</v>
      </c>
      <c r="E160" s="41"/>
      <c r="F160" s="228" t="s">
        <v>1686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164</v>
      </c>
      <c r="AU160" s="18" t="s">
        <v>81</v>
      </c>
    </row>
    <row r="161" s="2" customFormat="1" ht="24.15" customHeight="1">
      <c r="A161" s="39"/>
      <c r="B161" s="40"/>
      <c r="C161" s="214" t="s">
        <v>305</v>
      </c>
      <c r="D161" s="214" t="s">
        <v>157</v>
      </c>
      <c r="E161" s="215" t="s">
        <v>1688</v>
      </c>
      <c r="F161" s="216" t="s">
        <v>1689</v>
      </c>
      <c r="G161" s="217" t="s">
        <v>399</v>
      </c>
      <c r="H161" s="218">
        <v>10</v>
      </c>
      <c r="I161" s="219"/>
      <c r="J161" s="220">
        <f>ROUND(I161*H161,2)</f>
        <v>0</v>
      </c>
      <c r="K161" s="216" t="s">
        <v>19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576</v>
      </c>
      <c r="AT161" s="225" t="s">
        <v>157</v>
      </c>
      <c r="AU161" s="225" t="s">
        <v>81</v>
      </c>
      <c r="AY161" s="18" t="s">
        <v>154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576</v>
      </c>
      <c r="BM161" s="225" t="s">
        <v>2024</v>
      </c>
    </row>
    <row r="162" s="2" customFormat="1">
      <c r="A162" s="39"/>
      <c r="B162" s="40"/>
      <c r="C162" s="41"/>
      <c r="D162" s="227" t="s">
        <v>164</v>
      </c>
      <c r="E162" s="41"/>
      <c r="F162" s="228" t="s">
        <v>1689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164</v>
      </c>
      <c r="AU162" s="18" t="s">
        <v>81</v>
      </c>
    </row>
    <row r="163" s="2" customFormat="1" ht="24.15" customHeight="1">
      <c r="A163" s="39"/>
      <c r="B163" s="40"/>
      <c r="C163" s="214" t="s">
        <v>312</v>
      </c>
      <c r="D163" s="214" t="s">
        <v>157</v>
      </c>
      <c r="E163" s="215" t="s">
        <v>1696</v>
      </c>
      <c r="F163" s="216" t="s">
        <v>1697</v>
      </c>
      <c r="G163" s="217" t="s">
        <v>282</v>
      </c>
      <c r="H163" s="218">
        <v>1</v>
      </c>
      <c r="I163" s="219"/>
      <c r="J163" s="220">
        <f>ROUND(I163*H163,2)</f>
        <v>0</v>
      </c>
      <c r="K163" s="216" t="s">
        <v>19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576</v>
      </c>
      <c r="AT163" s="225" t="s">
        <v>157</v>
      </c>
      <c r="AU163" s="225" t="s">
        <v>81</v>
      </c>
      <c r="AY163" s="18" t="s">
        <v>154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576</v>
      </c>
      <c r="BM163" s="225" t="s">
        <v>2025</v>
      </c>
    </row>
    <row r="164" s="2" customFormat="1">
      <c r="A164" s="39"/>
      <c r="B164" s="40"/>
      <c r="C164" s="41"/>
      <c r="D164" s="227" t="s">
        <v>164</v>
      </c>
      <c r="E164" s="41"/>
      <c r="F164" s="228" t="s">
        <v>1697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164</v>
      </c>
      <c r="AU164" s="18" t="s">
        <v>81</v>
      </c>
    </row>
    <row r="165" s="2" customFormat="1" ht="33" customHeight="1">
      <c r="A165" s="39"/>
      <c r="B165" s="40"/>
      <c r="C165" s="214" t="s">
        <v>318</v>
      </c>
      <c r="D165" s="214" t="s">
        <v>157</v>
      </c>
      <c r="E165" s="215" t="s">
        <v>1699</v>
      </c>
      <c r="F165" s="216" t="s">
        <v>1700</v>
      </c>
      <c r="G165" s="217" t="s">
        <v>399</v>
      </c>
      <c r="H165" s="218">
        <v>40</v>
      </c>
      <c r="I165" s="219"/>
      <c r="J165" s="220">
        <f>ROUND(I165*H165,2)</f>
        <v>0</v>
      </c>
      <c r="K165" s="216" t="s">
        <v>19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576</v>
      </c>
      <c r="AT165" s="225" t="s">
        <v>157</v>
      </c>
      <c r="AU165" s="225" t="s">
        <v>81</v>
      </c>
      <c r="AY165" s="18" t="s">
        <v>154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576</v>
      </c>
      <c r="BM165" s="225" t="s">
        <v>2026</v>
      </c>
    </row>
    <row r="166" s="2" customFormat="1">
      <c r="A166" s="39"/>
      <c r="B166" s="40"/>
      <c r="C166" s="41"/>
      <c r="D166" s="227" t="s">
        <v>164</v>
      </c>
      <c r="E166" s="41"/>
      <c r="F166" s="228" t="s">
        <v>1700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164</v>
      </c>
      <c r="AU166" s="18" t="s">
        <v>81</v>
      </c>
    </row>
    <row r="167" s="2" customFormat="1" ht="33" customHeight="1">
      <c r="A167" s="39"/>
      <c r="B167" s="40"/>
      <c r="C167" s="214" t="s">
        <v>324</v>
      </c>
      <c r="D167" s="214" t="s">
        <v>157</v>
      </c>
      <c r="E167" s="215" t="s">
        <v>1702</v>
      </c>
      <c r="F167" s="216" t="s">
        <v>1703</v>
      </c>
      <c r="G167" s="217" t="s">
        <v>265</v>
      </c>
      <c r="H167" s="218">
        <v>50</v>
      </c>
      <c r="I167" s="219"/>
      <c r="J167" s="220">
        <f>ROUND(I167*H167,2)</f>
        <v>0</v>
      </c>
      <c r="K167" s="216" t="s">
        <v>19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576</v>
      </c>
      <c r="AT167" s="225" t="s">
        <v>157</v>
      </c>
      <c r="AU167" s="225" t="s">
        <v>81</v>
      </c>
      <c r="AY167" s="18" t="s">
        <v>154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576</v>
      </c>
      <c r="BM167" s="225" t="s">
        <v>2027</v>
      </c>
    </row>
    <row r="168" s="2" customFormat="1">
      <c r="A168" s="39"/>
      <c r="B168" s="40"/>
      <c r="C168" s="41"/>
      <c r="D168" s="227" t="s">
        <v>164</v>
      </c>
      <c r="E168" s="41"/>
      <c r="F168" s="228" t="s">
        <v>1703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164</v>
      </c>
      <c r="AU168" s="18" t="s">
        <v>81</v>
      </c>
    </row>
    <row r="169" s="2" customFormat="1" ht="33" customHeight="1">
      <c r="A169" s="39"/>
      <c r="B169" s="40"/>
      <c r="C169" s="214" t="s">
        <v>330</v>
      </c>
      <c r="D169" s="214" t="s">
        <v>157</v>
      </c>
      <c r="E169" s="215" t="s">
        <v>1705</v>
      </c>
      <c r="F169" s="216" t="s">
        <v>1706</v>
      </c>
      <c r="G169" s="217" t="s">
        <v>265</v>
      </c>
      <c r="H169" s="218">
        <v>50</v>
      </c>
      <c r="I169" s="219"/>
      <c r="J169" s="220">
        <f>ROUND(I169*H169,2)</f>
        <v>0</v>
      </c>
      <c r="K169" s="216" t="s">
        <v>19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576</v>
      </c>
      <c r="AT169" s="225" t="s">
        <v>157</v>
      </c>
      <c r="AU169" s="225" t="s">
        <v>81</v>
      </c>
      <c r="AY169" s="18" t="s">
        <v>154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576</v>
      </c>
      <c r="BM169" s="225" t="s">
        <v>2028</v>
      </c>
    </row>
    <row r="170" s="2" customFormat="1">
      <c r="A170" s="39"/>
      <c r="B170" s="40"/>
      <c r="C170" s="41"/>
      <c r="D170" s="227" t="s">
        <v>164</v>
      </c>
      <c r="E170" s="41"/>
      <c r="F170" s="228" t="s">
        <v>1706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164</v>
      </c>
      <c r="AU170" s="18" t="s">
        <v>81</v>
      </c>
    </row>
    <row r="171" s="2" customFormat="1" ht="24.15" customHeight="1">
      <c r="A171" s="39"/>
      <c r="B171" s="40"/>
      <c r="C171" s="214" t="s">
        <v>337</v>
      </c>
      <c r="D171" s="214" t="s">
        <v>157</v>
      </c>
      <c r="E171" s="215" t="s">
        <v>1708</v>
      </c>
      <c r="F171" s="216" t="s">
        <v>1709</v>
      </c>
      <c r="G171" s="217" t="s">
        <v>265</v>
      </c>
      <c r="H171" s="218">
        <v>50</v>
      </c>
      <c r="I171" s="219"/>
      <c r="J171" s="220">
        <f>ROUND(I171*H171,2)</f>
        <v>0</v>
      </c>
      <c r="K171" s="216" t="s">
        <v>161</v>
      </c>
      <c r="L171" s="45"/>
      <c r="M171" s="221" t="s">
        <v>19</v>
      </c>
      <c r="N171" s="222" t="s">
        <v>43</v>
      </c>
      <c r="O171" s="85"/>
      <c r="P171" s="223">
        <f>O171*H171</f>
        <v>0</v>
      </c>
      <c r="Q171" s="223">
        <v>0.00025999999999999998</v>
      </c>
      <c r="R171" s="223">
        <f>Q171*H171</f>
        <v>0.012999999999999999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576</v>
      </c>
      <c r="AT171" s="225" t="s">
        <v>157</v>
      </c>
      <c r="AU171" s="225" t="s">
        <v>81</v>
      </c>
      <c r="AY171" s="18" t="s">
        <v>154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79</v>
      </c>
      <c r="BK171" s="226">
        <f>ROUND(I171*H171,2)</f>
        <v>0</v>
      </c>
      <c r="BL171" s="18" t="s">
        <v>576</v>
      </c>
      <c r="BM171" s="225" t="s">
        <v>2029</v>
      </c>
    </row>
    <row r="172" s="2" customFormat="1">
      <c r="A172" s="39"/>
      <c r="B172" s="40"/>
      <c r="C172" s="41"/>
      <c r="D172" s="227" t="s">
        <v>164</v>
      </c>
      <c r="E172" s="41"/>
      <c r="F172" s="228" t="s">
        <v>1711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164</v>
      </c>
      <c r="AU172" s="18" t="s">
        <v>81</v>
      </c>
    </row>
    <row r="173" s="2" customFormat="1">
      <c r="A173" s="39"/>
      <c r="B173" s="40"/>
      <c r="C173" s="41"/>
      <c r="D173" s="232" t="s">
        <v>166</v>
      </c>
      <c r="E173" s="41"/>
      <c r="F173" s="233" t="s">
        <v>1712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81</v>
      </c>
    </row>
    <row r="174" s="2" customFormat="1" ht="24.15" customHeight="1">
      <c r="A174" s="39"/>
      <c r="B174" s="40"/>
      <c r="C174" s="214" t="s">
        <v>344</v>
      </c>
      <c r="D174" s="214" t="s">
        <v>157</v>
      </c>
      <c r="E174" s="215" t="s">
        <v>1713</v>
      </c>
      <c r="F174" s="216" t="s">
        <v>1714</v>
      </c>
      <c r="G174" s="217" t="s">
        <v>265</v>
      </c>
      <c r="H174" s="218">
        <v>50</v>
      </c>
      <c r="I174" s="219"/>
      <c r="J174" s="220">
        <f>ROUND(I174*H174,2)</f>
        <v>0</v>
      </c>
      <c r="K174" s="216" t="s">
        <v>161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0.00076999999999999996</v>
      </c>
      <c r="R174" s="223">
        <f>Q174*H174</f>
        <v>0.0385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576</v>
      </c>
      <c r="AT174" s="225" t="s">
        <v>157</v>
      </c>
      <c r="AU174" s="225" t="s">
        <v>81</v>
      </c>
      <c r="AY174" s="18" t="s">
        <v>154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576</v>
      </c>
      <c r="BM174" s="225" t="s">
        <v>2030</v>
      </c>
    </row>
    <row r="175" s="2" customFormat="1">
      <c r="A175" s="39"/>
      <c r="B175" s="40"/>
      <c r="C175" s="41"/>
      <c r="D175" s="227" t="s">
        <v>164</v>
      </c>
      <c r="E175" s="41"/>
      <c r="F175" s="228" t="s">
        <v>1716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164</v>
      </c>
      <c r="AU175" s="18" t="s">
        <v>81</v>
      </c>
    </row>
    <row r="176" s="2" customFormat="1">
      <c r="A176" s="39"/>
      <c r="B176" s="40"/>
      <c r="C176" s="41"/>
      <c r="D176" s="232" t="s">
        <v>166</v>
      </c>
      <c r="E176" s="41"/>
      <c r="F176" s="233" t="s">
        <v>1717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81</v>
      </c>
    </row>
    <row r="177" s="12" customFormat="1" ht="25.92" customHeight="1">
      <c r="A177" s="12"/>
      <c r="B177" s="198"/>
      <c r="C177" s="199"/>
      <c r="D177" s="200" t="s">
        <v>71</v>
      </c>
      <c r="E177" s="201" t="s">
        <v>912</v>
      </c>
      <c r="F177" s="201" t="s">
        <v>913</v>
      </c>
      <c r="G177" s="199"/>
      <c r="H177" s="199"/>
      <c r="I177" s="202"/>
      <c r="J177" s="203">
        <f>BK177</f>
        <v>0</v>
      </c>
      <c r="K177" s="199"/>
      <c r="L177" s="204"/>
      <c r="M177" s="205"/>
      <c r="N177" s="206"/>
      <c r="O177" s="206"/>
      <c r="P177" s="207">
        <f>SUM(P178:P189)</f>
        <v>0</v>
      </c>
      <c r="Q177" s="206"/>
      <c r="R177" s="207">
        <f>SUM(R178:R189)</f>
        <v>0</v>
      </c>
      <c r="S177" s="206"/>
      <c r="T177" s="208">
        <f>SUM(T178:T189)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162</v>
      </c>
      <c r="AT177" s="210" t="s">
        <v>71</v>
      </c>
      <c r="AU177" s="210" t="s">
        <v>72</v>
      </c>
      <c r="AY177" s="209" t="s">
        <v>154</v>
      </c>
      <c r="BK177" s="211">
        <f>SUM(BK178:BK189)</f>
        <v>0</v>
      </c>
    </row>
    <row r="178" s="2" customFormat="1" ht="16.5" customHeight="1">
      <c r="A178" s="39"/>
      <c r="B178" s="40"/>
      <c r="C178" s="214" t="s">
        <v>353</v>
      </c>
      <c r="D178" s="214" t="s">
        <v>157</v>
      </c>
      <c r="E178" s="215" t="s">
        <v>1718</v>
      </c>
      <c r="F178" s="216" t="s">
        <v>1719</v>
      </c>
      <c r="G178" s="217" t="s">
        <v>917</v>
      </c>
      <c r="H178" s="218">
        <v>24</v>
      </c>
      <c r="I178" s="219"/>
      <c r="J178" s="220">
        <f>ROUND(I178*H178,2)</f>
        <v>0</v>
      </c>
      <c r="K178" s="216" t="s">
        <v>161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1720</v>
      </c>
      <c r="AT178" s="225" t="s">
        <v>157</v>
      </c>
      <c r="AU178" s="225" t="s">
        <v>79</v>
      </c>
      <c r="AY178" s="18" t="s">
        <v>154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1720</v>
      </c>
      <c r="BM178" s="225" t="s">
        <v>2031</v>
      </c>
    </row>
    <row r="179" s="2" customFormat="1">
      <c r="A179" s="39"/>
      <c r="B179" s="40"/>
      <c r="C179" s="41"/>
      <c r="D179" s="227" t="s">
        <v>164</v>
      </c>
      <c r="E179" s="41"/>
      <c r="F179" s="228" t="s">
        <v>1722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164</v>
      </c>
      <c r="AU179" s="18" t="s">
        <v>79</v>
      </c>
    </row>
    <row r="180" s="2" customFormat="1">
      <c r="A180" s="39"/>
      <c r="B180" s="40"/>
      <c r="C180" s="41"/>
      <c r="D180" s="232" t="s">
        <v>166</v>
      </c>
      <c r="E180" s="41"/>
      <c r="F180" s="233" t="s">
        <v>1723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166</v>
      </c>
      <c r="AU180" s="18" t="s">
        <v>79</v>
      </c>
    </row>
    <row r="181" s="2" customFormat="1" ht="16.5" customHeight="1">
      <c r="A181" s="39"/>
      <c r="B181" s="40"/>
      <c r="C181" s="214" t="s">
        <v>360</v>
      </c>
      <c r="D181" s="214" t="s">
        <v>157</v>
      </c>
      <c r="E181" s="215" t="s">
        <v>923</v>
      </c>
      <c r="F181" s="216" t="s">
        <v>924</v>
      </c>
      <c r="G181" s="217" t="s">
        <v>917</v>
      </c>
      <c r="H181" s="218">
        <v>24</v>
      </c>
      <c r="I181" s="219"/>
      <c r="J181" s="220">
        <f>ROUND(I181*H181,2)</f>
        <v>0</v>
      </c>
      <c r="K181" s="216" t="s">
        <v>161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1720</v>
      </c>
      <c r="AT181" s="225" t="s">
        <v>157</v>
      </c>
      <c r="AU181" s="225" t="s">
        <v>79</v>
      </c>
      <c r="AY181" s="18" t="s">
        <v>154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1720</v>
      </c>
      <c r="BM181" s="225" t="s">
        <v>2032</v>
      </c>
    </row>
    <row r="182" s="2" customFormat="1">
      <c r="A182" s="39"/>
      <c r="B182" s="40"/>
      <c r="C182" s="41"/>
      <c r="D182" s="227" t="s">
        <v>164</v>
      </c>
      <c r="E182" s="41"/>
      <c r="F182" s="228" t="s">
        <v>926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164</v>
      </c>
      <c r="AU182" s="18" t="s">
        <v>79</v>
      </c>
    </row>
    <row r="183" s="2" customFormat="1">
      <c r="A183" s="39"/>
      <c r="B183" s="40"/>
      <c r="C183" s="41"/>
      <c r="D183" s="232" t="s">
        <v>166</v>
      </c>
      <c r="E183" s="41"/>
      <c r="F183" s="233" t="s">
        <v>927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79</v>
      </c>
    </row>
    <row r="184" s="2" customFormat="1" ht="21.75" customHeight="1">
      <c r="A184" s="39"/>
      <c r="B184" s="40"/>
      <c r="C184" s="214" t="s">
        <v>366</v>
      </c>
      <c r="D184" s="214" t="s">
        <v>157</v>
      </c>
      <c r="E184" s="215" t="s">
        <v>929</v>
      </c>
      <c r="F184" s="216" t="s">
        <v>930</v>
      </c>
      <c r="G184" s="217" t="s">
        <v>917</v>
      </c>
      <c r="H184" s="218">
        <v>12</v>
      </c>
      <c r="I184" s="219"/>
      <c r="J184" s="220">
        <f>ROUND(I184*H184,2)</f>
        <v>0</v>
      </c>
      <c r="K184" s="216" t="s">
        <v>161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1720</v>
      </c>
      <c r="AT184" s="225" t="s">
        <v>157</v>
      </c>
      <c r="AU184" s="225" t="s">
        <v>79</v>
      </c>
      <c r="AY184" s="18" t="s">
        <v>154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1720</v>
      </c>
      <c r="BM184" s="225" t="s">
        <v>2033</v>
      </c>
    </row>
    <row r="185" s="2" customFormat="1">
      <c r="A185" s="39"/>
      <c r="B185" s="40"/>
      <c r="C185" s="41"/>
      <c r="D185" s="227" t="s">
        <v>164</v>
      </c>
      <c r="E185" s="41"/>
      <c r="F185" s="228" t="s">
        <v>932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164</v>
      </c>
      <c r="AU185" s="18" t="s">
        <v>79</v>
      </c>
    </row>
    <row r="186" s="2" customFormat="1">
      <c r="A186" s="39"/>
      <c r="B186" s="40"/>
      <c r="C186" s="41"/>
      <c r="D186" s="232" t="s">
        <v>166</v>
      </c>
      <c r="E186" s="41"/>
      <c r="F186" s="233" t="s">
        <v>933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79</v>
      </c>
    </row>
    <row r="187" s="2" customFormat="1" ht="16.5" customHeight="1">
      <c r="A187" s="39"/>
      <c r="B187" s="40"/>
      <c r="C187" s="214" t="s">
        <v>373</v>
      </c>
      <c r="D187" s="214" t="s">
        <v>157</v>
      </c>
      <c r="E187" s="215" t="s">
        <v>1726</v>
      </c>
      <c r="F187" s="216" t="s">
        <v>1727</v>
      </c>
      <c r="G187" s="217" t="s">
        <v>917</v>
      </c>
      <c r="H187" s="218">
        <v>24</v>
      </c>
      <c r="I187" s="219"/>
      <c r="J187" s="220">
        <f>ROUND(I187*H187,2)</f>
        <v>0</v>
      </c>
      <c r="K187" s="216" t="s">
        <v>161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1720</v>
      </c>
      <c r="AT187" s="225" t="s">
        <v>157</v>
      </c>
      <c r="AU187" s="225" t="s">
        <v>79</v>
      </c>
      <c r="AY187" s="18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1720</v>
      </c>
      <c r="BM187" s="225" t="s">
        <v>2034</v>
      </c>
    </row>
    <row r="188" s="2" customFormat="1">
      <c r="A188" s="39"/>
      <c r="B188" s="40"/>
      <c r="C188" s="41"/>
      <c r="D188" s="227" t="s">
        <v>164</v>
      </c>
      <c r="E188" s="41"/>
      <c r="F188" s="228" t="s">
        <v>1729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79</v>
      </c>
    </row>
    <row r="189" s="2" customFormat="1">
      <c r="A189" s="39"/>
      <c r="B189" s="40"/>
      <c r="C189" s="41"/>
      <c r="D189" s="232" t="s">
        <v>166</v>
      </c>
      <c r="E189" s="41"/>
      <c r="F189" s="233" t="s">
        <v>1730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79</v>
      </c>
    </row>
    <row r="190" s="12" customFormat="1" ht="25.92" customHeight="1">
      <c r="A190" s="12"/>
      <c r="B190" s="198"/>
      <c r="C190" s="199"/>
      <c r="D190" s="200" t="s">
        <v>71</v>
      </c>
      <c r="E190" s="201" t="s">
        <v>934</v>
      </c>
      <c r="F190" s="201" t="s">
        <v>935</v>
      </c>
      <c r="G190" s="199"/>
      <c r="H190" s="199"/>
      <c r="I190" s="202"/>
      <c r="J190" s="203">
        <f>BK190</f>
        <v>0</v>
      </c>
      <c r="K190" s="199"/>
      <c r="L190" s="204"/>
      <c r="M190" s="205"/>
      <c r="N190" s="206"/>
      <c r="O190" s="206"/>
      <c r="P190" s="207">
        <f>P191</f>
        <v>0</v>
      </c>
      <c r="Q190" s="206"/>
      <c r="R190" s="207">
        <f>R191</f>
        <v>0</v>
      </c>
      <c r="S190" s="206"/>
      <c r="T190" s="20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188</v>
      </c>
      <c r="AT190" s="210" t="s">
        <v>71</v>
      </c>
      <c r="AU190" s="210" t="s">
        <v>72</v>
      </c>
      <c r="AY190" s="209" t="s">
        <v>154</v>
      </c>
      <c r="BK190" s="211">
        <f>BK191</f>
        <v>0</v>
      </c>
    </row>
    <row r="191" s="12" customFormat="1" ht="22.8" customHeight="1">
      <c r="A191" s="12"/>
      <c r="B191" s="198"/>
      <c r="C191" s="199"/>
      <c r="D191" s="200" t="s">
        <v>71</v>
      </c>
      <c r="E191" s="212" t="s">
        <v>72</v>
      </c>
      <c r="F191" s="212" t="s">
        <v>935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SUM(P192:P201)</f>
        <v>0</v>
      </c>
      <c r="Q191" s="206"/>
      <c r="R191" s="207">
        <f>SUM(R192:R201)</f>
        <v>0</v>
      </c>
      <c r="S191" s="206"/>
      <c r="T191" s="208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79</v>
      </c>
      <c r="AT191" s="210" t="s">
        <v>71</v>
      </c>
      <c r="AU191" s="210" t="s">
        <v>79</v>
      </c>
      <c r="AY191" s="209" t="s">
        <v>154</v>
      </c>
      <c r="BK191" s="211">
        <f>SUM(BK192:BK201)</f>
        <v>0</v>
      </c>
    </row>
    <row r="192" s="2" customFormat="1" ht="16.5" customHeight="1">
      <c r="A192" s="39"/>
      <c r="B192" s="40"/>
      <c r="C192" s="214" t="s">
        <v>379</v>
      </c>
      <c r="D192" s="214" t="s">
        <v>157</v>
      </c>
      <c r="E192" s="215" t="s">
        <v>1731</v>
      </c>
      <c r="F192" s="216" t="s">
        <v>1732</v>
      </c>
      <c r="G192" s="217" t="s">
        <v>1733</v>
      </c>
      <c r="H192" s="218">
        <v>1</v>
      </c>
      <c r="I192" s="219"/>
      <c r="J192" s="220">
        <f>ROUND(I192*H192,2)</f>
        <v>0</v>
      </c>
      <c r="K192" s="216" t="s">
        <v>19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162</v>
      </c>
      <c r="AT192" s="225" t="s">
        <v>157</v>
      </c>
      <c r="AU192" s="225" t="s">
        <v>81</v>
      </c>
      <c r="AY192" s="18" t="s">
        <v>154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162</v>
      </c>
      <c r="BM192" s="225" t="s">
        <v>2035</v>
      </c>
    </row>
    <row r="193" s="2" customFormat="1">
      <c r="A193" s="39"/>
      <c r="B193" s="40"/>
      <c r="C193" s="41"/>
      <c r="D193" s="227" t="s">
        <v>164</v>
      </c>
      <c r="E193" s="41"/>
      <c r="F193" s="228" t="s">
        <v>1732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164</v>
      </c>
      <c r="AU193" s="18" t="s">
        <v>81</v>
      </c>
    </row>
    <row r="194" s="2" customFormat="1" ht="16.5" customHeight="1">
      <c r="A194" s="39"/>
      <c r="B194" s="40"/>
      <c r="C194" s="214" t="s">
        <v>386</v>
      </c>
      <c r="D194" s="214" t="s">
        <v>157</v>
      </c>
      <c r="E194" s="215" t="s">
        <v>951</v>
      </c>
      <c r="F194" s="216" t="s">
        <v>952</v>
      </c>
      <c r="G194" s="217" t="s">
        <v>1733</v>
      </c>
      <c r="H194" s="218">
        <v>1</v>
      </c>
      <c r="I194" s="219"/>
      <c r="J194" s="220">
        <f>ROUND(I194*H194,2)</f>
        <v>0</v>
      </c>
      <c r="K194" s="216" t="s">
        <v>19</v>
      </c>
      <c r="L194" s="45"/>
      <c r="M194" s="221" t="s">
        <v>19</v>
      </c>
      <c r="N194" s="222" t="s">
        <v>43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162</v>
      </c>
      <c r="AT194" s="225" t="s">
        <v>157</v>
      </c>
      <c r="AU194" s="225" t="s">
        <v>81</v>
      </c>
      <c r="AY194" s="18" t="s">
        <v>154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79</v>
      </c>
      <c r="BK194" s="226">
        <f>ROUND(I194*H194,2)</f>
        <v>0</v>
      </c>
      <c r="BL194" s="18" t="s">
        <v>162</v>
      </c>
      <c r="BM194" s="225" t="s">
        <v>2036</v>
      </c>
    </row>
    <row r="195" s="2" customFormat="1">
      <c r="A195" s="39"/>
      <c r="B195" s="40"/>
      <c r="C195" s="41"/>
      <c r="D195" s="227" t="s">
        <v>164</v>
      </c>
      <c r="E195" s="41"/>
      <c r="F195" s="228" t="s">
        <v>952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164</v>
      </c>
      <c r="AU195" s="18" t="s">
        <v>81</v>
      </c>
    </row>
    <row r="196" s="2" customFormat="1" ht="16.5" customHeight="1">
      <c r="A196" s="39"/>
      <c r="B196" s="40"/>
      <c r="C196" s="214" t="s">
        <v>396</v>
      </c>
      <c r="D196" s="214" t="s">
        <v>157</v>
      </c>
      <c r="E196" s="215" t="s">
        <v>1736</v>
      </c>
      <c r="F196" s="216" t="s">
        <v>1737</v>
      </c>
      <c r="G196" s="217" t="s">
        <v>1733</v>
      </c>
      <c r="H196" s="218">
        <v>1</v>
      </c>
      <c r="I196" s="219"/>
      <c r="J196" s="220">
        <f>ROUND(I196*H196,2)</f>
        <v>0</v>
      </c>
      <c r="K196" s="216" t="s">
        <v>19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162</v>
      </c>
      <c r="AT196" s="225" t="s">
        <v>157</v>
      </c>
      <c r="AU196" s="225" t="s">
        <v>81</v>
      </c>
      <c r="AY196" s="18" t="s">
        <v>154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162</v>
      </c>
      <c r="BM196" s="225" t="s">
        <v>2037</v>
      </c>
    </row>
    <row r="197" s="2" customFormat="1">
      <c r="A197" s="39"/>
      <c r="B197" s="40"/>
      <c r="C197" s="41"/>
      <c r="D197" s="227" t="s">
        <v>164</v>
      </c>
      <c r="E197" s="41"/>
      <c r="F197" s="228" t="s">
        <v>1737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164</v>
      </c>
      <c r="AU197" s="18" t="s">
        <v>81</v>
      </c>
    </row>
    <row r="198" s="2" customFormat="1" ht="16.5" customHeight="1">
      <c r="A198" s="39"/>
      <c r="B198" s="40"/>
      <c r="C198" s="214" t="s">
        <v>403</v>
      </c>
      <c r="D198" s="214" t="s">
        <v>157</v>
      </c>
      <c r="E198" s="215" t="s">
        <v>1739</v>
      </c>
      <c r="F198" s="216" t="s">
        <v>1740</v>
      </c>
      <c r="G198" s="217" t="s">
        <v>1733</v>
      </c>
      <c r="H198" s="218">
        <v>1</v>
      </c>
      <c r="I198" s="219"/>
      <c r="J198" s="220">
        <f>ROUND(I198*H198,2)</f>
        <v>0</v>
      </c>
      <c r="K198" s="216" t="s">
        <v>19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162</v>
      </c>
      <c r="AT198" s="225" t="s">
        <v>157</v>
      </c>
      <c r="AU198" s="225" t="s">
        <v>81</v>
      </c>
      <c r="AY198" s="18" t="s">
        <v>154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162</v>
      </c>
      <c r="BM198" s="225" t="s">
        <v>2038</v>
      </c>
    </row>
    <row r="199" s="2" customFormat="1">
      <c r="A199" s="39"/>
      <c r="B199" s="40"/>
      <c r="C199" s="41"/>
      <c r="D199" s="227" t="s">
        <v>164</v>
      </c>
      <c r="E199" s="41"/>
      <c r="F199" s="228" t="s">
        <v>1740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164</v>
      </c>
      <c r="AU199" s="18" t="s">
        <v>81</v>
      </c>
    </row>
    <row r="200" s="2" customFormat="1" ht="16.5" customHeight="1">
      <c r="A200" s="39"/>
      <c r="B200" s="40"/>
      <c r="C200" s="214" t="s">
        <v>409</v>
      </c>
      <c r="D200" s="214" t="s">
        <v>157</v>
      </c>
      <c r="E200" s="215" t="s">
        <v>1742</v>
      </c>
      <c r="F200" s="216" t="s">
        <v>1743</v>
      </c>
      <c r="G200" s="217" t="s">
        <v>1733</v>
      </c>
      <c r="H200" s="218">
        <v>1</v>
      </c>
      <c r="I200" s="219"/>
      <c r="J200" s="220">
        <f>ROUND(I200*H200,2)</f>
        <v>0</v>
      </c>
      <c r="K200" s="216" t="s">
        <v>19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162</v>
      </c>
      <c r="AT200" s="225" t="s">
        <v>157</v>
      </c>
      <c r="AU200" s="225" t="s">
        <v>81</v>
      </c>
      <c r="AY200" s="18" t="s">
        <v>154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162</v>
      </c>
      <c r="BM200" s="225" t="s">
        <v>2039</v>
      </c>
    </row>
    <row r="201" s="2" customFormat="1">
      <c r="A201" s="39"/>
      <c r="B201" s="40"/>
      <c r="C201" s="41"/>
      <c r="D201" s="227" t="s">
        <v>164</v>
      </c>
      <c r="E201" s="41"/>
      <c r="F201" s="228" t="s">
        <v>1743</v>
      </c>
      <c r="G201" s="41"/>
      <c r="H201" s="41"/>
      <c r="I201" s="229"/>
      <c r="J201" s="41"/>
      <c r="K201" s="41"/>
      <c r="L201" s="45"/>
      <c r="M201" s="268"/>
      <c r="N201" s="269"/>
      <c r="O201" s="270"/>
      <c r="P201" s="270"/>
      <c r="Q201" s="270"/>
      <c r="R201" s="270"/>
      <c r="S201" s="270"/>
      <c r="T201" s="271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164</v>
      </c>
      <c r="AU201" s="18" t="s">
        <v>81</v>
      </c>
    </row>
    <row r="202" s="2" customFormat="1" ht="6.96" customHeight="1">
      <c r="A202" s="39"/>
      <c r="B202" s="60"/>
      <c r="C202" s="61"/>
      <c r="D202" s="61"/>
      <c r="E202" s="61"/>
      <c r="F202" s="61"/>
      <c r="G202" s="61"/>
      <c r="H202" s="61"/>
      <c r="I202" s="61"/>
      <c r="J202" s="61"/>
      <c r="K202" s="61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0Zp5/au5i+dDSzrzVm4UaGlE2UwcwEbKrU5Iwtdh62RmaLxI40btYRQCwkV4li1YIKf7HsIHhapQ3WOC448Y1Q==" hashValue="dd7rNRnxMM3bviEMtmyNZSsNgdw12EgnAhBLlf/jn61civM4LbWxC5O+7gyLLJ7tN4WGbCTnU9iNGw8mrCRCpg==" algorithmName="SHA-512" password="CC35"/>
  <autoFilter ref="C101:K2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hyperlinks>
    <hyperlink ref="F112" r:id="rId1" display="https://podminky.urs.cz/item/CS_URS_2025_02/741910401"/>
    <hyperlink ref="F125" r:id="rId2" display="https://podminky.urs.cz/item/CS_URS_2025_02/210100151"/>
    <hyperlink ref="F130" r:id="rId3" display="https://podminky.urs.cz/item/CS_URS_2025_02/741310251"/>
    <hyperlink ref="F143" r:id="rId4" display="https://podminky.urs.cz/item/CS_URS_2025_02/741372112"/>
    <hyperlink ref="F146" r:id="rId5" display="https://podminky.urs.cz/item/CS_URS_2025_02/210280002"/>
    <hyperlink ref="F149" r:id="rId6" display="https://podminky.urs.cz/item/CS_URS_2025_02/210280712"/>
    <hyperlink ref="F173" r:id="rId7" display="https://podminky.urs.cz/item/CS_URS_2025_02/460941212"/>
    <hyperlink ref="F176" r:id="rId8" display="https://podminky.urs.cz/item/CS_URS_2025_02/460941215"/>
    <hyperlink ref="F180" r:id="rId9" display="https://podminky.urs.cz/item/CS_URS_2025_02/HZS2221"/>
    <hyperlink ref="F183" r:id="rId10" display="https://podminky.urs.cz/item/CS_URS_2025_02/HZS2222"/>
    <hyperlink ref="F186" r:id="rId11" display="https://podminky.urs.cz/item/CS_URS_2025_02/HZS2491"/>
    <hyperlink ref="F189" r:id="rId12" display="https://podminky.urs.cz/item/CS_URS_2025_02/HZS23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S4MW6232\Administrator</dc:creator>
  <cp:lastModifiedBy>S4MW6232\Administrator</cp:lastModifiedBy>
  <dcterms:created xsi:type="dcterms:W3CDTF">2026-01-29T20:08:12Z</dcterms:created>
  <dcterms:modified xsi:type="dcterms:W3CDTF">2026-01-29T20:08:21Z</dcterms:modified>
</cp:coreProperties>
</file>